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010"/>
  </bookViews>
  <sheets>
    <sheet name="CONSULTAS " sheetId="1" r:id="rId1"/>
    <sheet name="EXAMES" sheetId="2" r:id="rId2"/>
  </sheets>
  <definedNames>
    <definedName name="_xlnm.Print_Area" localSheetId="0">'CONSULTAS '!$A$1:$F$73</definedName>
  </definedNames>
  <calcPr calcId="124519" iterateDelta="1E-4"/>
  <fileRecoveryPr autoRecover="0"/>
</workbook>
</file>

<file path=xl/calcChain.xml><?xml version="1.0" encoding="utf-8"?>
<calcChain xmlns="http://schemas.openxmlformats.org/spreadsheetml/2006/main">
  <c r="F69" i="1"/>
  <c r="D69"/>
  <c r="F51"/>
  <c r="D51"/>
  <c r="F31"/>
  <c r="D31"/>
  <c r="AI45" i="2"/>
  <c r="AI39"/>
  <c r="AH45"/>
  <c r="AH39"/>
  <c r="AE39"/>
  <c r="AD39"/>
  <c r="AC39"/>
  <c r="AI37"/>
  <c r="AH37"/>
  <c r="AE37"/>
  <c r="AE45" s="1"/>
  <c r="AD37"/>
  <c r="AD45" s="1"/>
  <c r="AC37"/>
  <c r="AC45" s="1"/>
  <c r="AB39"/>
  <c r="AB37"/>
  <c r="AB45" s="1"/>
  <c r="AA39"/>
  <c r="AA37"/>
  <c r="AA45" s="1"/>
  <c r="X39"/>
  <c r="X37"/>
  <c r="X45" s="1"/>
  <c r="W39"/>
  <c r="W37"/>
  <c r="W45" s="1"/>
  <c r="V16"/>
  <c r="V20"/>
  <c r="V37"/>
  <c r="V45" s="1"/>
  <c r="V39"/>
  <c r="U39"/>
  <c r="U37"/>
  <c r="U45" s="1"/>
  <c r="T39"/>
  <c r="T37"/>
  <c r="T45" s="1"/>
  <c r="Q45"/>
  <c r="Q37"/>
  <c r="Q39"/>
  <c r="O45"/>
  <c r="O39"/>
  <c r="O37"/>
  <c r="O20"/>
  <c r="N39"/>
  <c r="N45"/>
  <c r="N16"/>
  <c r="N37" s="1"/>
  <c r="M39"/>
  <c r="M22"/>
  <c r="M37"/>
  <c r="M45" s="1"/>
  <c r="M16"/>
  <c r="J39"/>
  <c r="J37"/>
  <c r="J45" s="1"/>
  <c r="J16"/>
  <c r="I45"/>
  <c r="I39"/>
  <c r="I37"/>
  <c r="I24"/>
  <c r="H39"/>
  <c r="H16"/>
  <c r="H37"/>
  <c r="H45" s="1"/>
  <c r="G39"/>
  <c r="G37"/>
  <c r="G45" s="1"/>
  <c r="G16"/>
  <c r="F37"/>
  <c r="F45" s="1"/>
  <c r="F39"/>
  <c r="F16" l="1"/>
  <c r="AK18" l="1"/>
  <c r="AL18" s="1"/>
  <c r="AL31"/>
  <c r="AL33"/>
  <c r="AL34"/>
  <c r="AL36"/>
  <c r="AL40"/>
  <c r="AL42"/>
  <c r="AL44"/>
  <c r="AL19"/>
  <c r="AL21"/>
  <c r="AL23"/>
  <c r="AL25"/>
  <c r="AL27"/>
  <c r="AL29"/>
  <c r="AK45" l="1"/>
  <c r="AL45" s="1"/>
  <c r="AK43"/>
  <c r="AL43" s="1"/>
  <c r="AK41"/>
  <c r="AL41" s="1"/>
  <c r="AK39"/>
  <c r="AL39" s="1"/>
  <c r="AK37"/>
  <c r="AL37" s="1"/>
  <c r="AK35"/>
  <c r="AL35" s="1"/>
  <c r="AK32"/>
  <c r="AL32" s="1"/>
  <c r="AK30"/>
  <c r="AL30" s="1"/>
  <c r="AK28"/>
  <c r="AL28" s="1"/>
  <c r="AK26"/>
  <c r="AL26" s="1"/>
  <c r="AK24"/>
  <c r="AL24" s="1"/>
  <c r="AK22"/>
  <c r="AL22" s="1"/>
  <c r="AK20"/>
  <c r="AL20" s="1"/>
  <c r="AK16"/>
  <c r="AL16" s="1"/>
</calcChain>
</file>

<file path=xl/sharedStrings.xml><?xml version="1.0" encoding="utf-8"?>
<sst xmlns="http://schemas.openxmlformats.org/spreadsheetml/2006/main" count="96" uniqueCount="57">
  <si>
    <t>PREFEITURA DO RECIFE</t>
  </si>
  <si>
    <t>SECRETARIA DE SAÚDE</t>
  </si>
  <si>
    <t>UPA-E ARRUDA</t>
  </si>
  <si>
    <t xml:space="preserve">DIA </t>
  </si>
  <si>
    <t>CARDIOLOGIA</t>
  </si>
  <si>
    <t>ENDOCRINOLOGIA</t>
  </si>
  <si>
    <t>NUTRIÇÃO</t>
  </si>
  <si>
    <t>TERAPIA OCUPACIONAL</t>
  </si>
  <si>
    <t>PSICOLOGIA</t>
  </si>
  <si>
    <t>FISIOTERAPIA</t>
  </si>
  <si>
    <t>REUMATOLOGIA</t>
  </si>
  <si>
    <t>UROLOGIA</t>
  </si>
  <si>
    <t>NEUROLOGIA</t>
  </si>
  <si>
    <t>PSIQUIATRIA</t>
  </si>
  <si>
    <t>ORTOPEDIA</t>
  </si>
  <si>
    <t>BOLETIM DE INFORMAÇÃO DIÁRIA</t>
  </si>
  <si>
    <t>ULTRASSONOGRAFIA GERAL</t>
  </si>
  <si>
    <t>ULTRASSONOGRAFIA COM DOPPLER</t>
  </si>
  <si>
    <t>ENDOSCOPIA</t>
  </si>
  <si>
    <t>COLONOSCOPIA</t>
  </si>
  <si>
    <t>ECOCARDIOGRAFIA</t>
  </si>
  <si>
    <t>ERGOMETRICO</t>
  </si>
  <si>
    <t>SECRETARIA EXECUTIVA DE REGULAÇÃO DE SAÚDE</t>
  </si>
  <si>
    <t>NEFROLOGIA</t>
  </si>
  <si>
    <t>TOTAL DIA</t>
  </si>
  <si>
    <t>TOTAL MÊS</t>
  </si>
  <si>
    <t>SESSÕES DE FISIOTERAPIA</t>
  </si>
  <si>
    <t>Pacientes regulados SISREG</t>
  </si>
  <si>
    <t>PNEUMOLOGIA</t>
  </si>
  <si>
    <t>*Número de pacientes que se dirigiram à central de regulação da UPAE para marcação de consultas de primeira vez</t>
  </si>
  <si>
    <t>**Número de pacientes que se dirigiram à central de regulação da UPAE para marcação de consultas de retorno e interconsulta</t>
  </si>
  <si>
    <t>EXAMES LABORATORIAIS</t>
  </si>
  <si>
    <t>TER</t>
  </si>
  <si>
    <t>QUA</t>
  </si>
  <si>
    <t>QUI</t>
  </si>
  <si>
    <t>SEX</t>
  </si>
  <si>
    <t>DOM</t>
  </si>
  <si>
    <t>SEG</t>
  </si>
  <si>
    <t>Média Dia</t>
  </si>
  <si>
    <t>SÁB</t>
  </si>
  <si>
    <t>PACIENTES ATENDIDOS NO LABORATÓRIO</t>
  </si>
  <si>
    <t>ESTOMATERAPIA</t>
  </si>
  <si>
    <t>EXAMES DE RX</t>
  </si>
  <si>
    <t>ENFERMAGEM *</t>
  </si>
  <si>
    <t>FARMÁCIA*</t>
  </si>
  <si>
    <t>SERVIÇO SOCIAL*</t>
  </si>
  <si>
    <t>ELETROCARDIOGRAMA ( ECG)*</t>
  </si>
  <si>
    <t>IMOBILIZAÇÃO DE GESSO*</t>
  </si>
  <si>
    <t>OUTUBRO - 2017</t>
  </si>
  <si>
    <t>CONSULTAS MÉDICAS</t>
  </si>
  <si>
    <t>CONSULTAS NÃO MÉDICAS</t>
  </si>
  <si>
    <t>EXAMES</t>
  </si>
  <si>
    <t xml:space="preserve">OFERTA </t>
  </si>
  <si>
    <t>EXECUÇÃO</t>
  </si>
  <si>
    <t>ULTRASSONOGRAFIA GERAL + DOPPLER</t>
  </si>
  <si>
    <t>-</t>
  </si>
  <si>
    <t>TOTAL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</si>
</sst>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u/>
      <sz val="9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0"/>
      <color theme="0"/>
      <name val="Cambria"/>
      <family val="1"/>
      <scheme val="maj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0"/>
      <color theme="0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4"/>
      <color rgb="FF0070C0"/>
      <name val="Calibri"/>
      <family val="2"/>
      <scheme val="minor"/>
    </font>
    <font>
      <b/>
      <sz val="14"/>
      <color rgb="FF0070C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 applyBorder="1"/>
    <xf numFmtId="0" fontId="0" fillId="2" borderId="0" xfId="0" applyFill="1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0" xfId="0" applyFill="1" applyBorder="1"/>
    <xf numFmtId="0" fontId="0" fillId="0" borderId="0" xfId="0"/>
    <xf numFmtId="0" fontId="0" fillId="0" borderId="0" xfId="0"/>
    <xf numFmtId="0" fontId="0" fillId="2" borderId="0" xfId="0" applyFill="1" applyBorder="1"/>
    <xf numFmtId="0" fontId="11" fillId="2" borderId="0" xfId="0" applyFont="1" applyFill="1" applyBorder="1"/>
    <xf numFmtId="0" fontId="11" fillId="2" borderId="0" xfId="0" applyFont="1" applyFill="1"/>
    <xf numFmtId="0" fontId="8" fillId="2" borderId="0" xfId="0" applyFont="1" applyFill="1" applyBorder="1" applyAlignment="1">
      <alignment horizontal="center" vertical="center"/>
    </xf>
    <xf numFmtId="0" fontId="11" fillId="0" borderId="0" xfId="0" applyFont="1"/>
    <xf numFmtId="14" fontId="12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1" fillId="0" borderId="0" xfId="0" applyFont="1" applyBorder="1"/>
    <xf numFmtId="14" fontId="12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horizontal="center" vertical="center"/>
    </xf>
    <xf numFmtId="1" fontId="14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3" fontId="20" fillId="2" borderId="1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left" vertical="center"/>
    </xf>
    <xf numFmtId="0" fontId="24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1819275</xdr:colOff>
      <xdr:row>0</xdr:row>
      <xdr:rowOff>66675</xdr:rowOff>
    </xdr:from>
    <xdr:to>
      <xdr:col>5</xdr:col>
      <xdr:colOff>733425</xdr:colOff>
      <xdr:row>3</xdr:row>
      <xdr:rowOff>95250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43100" y="66675"/>
          <a:ext cx="3248025" cy="600075"/>
        </a:xfrm>
        <a:prstGeom prst="rect">
          <a:avLst/>
        </a:prstGeom>
      </xdr:spPr>
    </xdr:pic>
    <xdr:clientData/>
  </xdr:twoCellAnchor>
  <xdr:twoCellAnchor>
    <xdr:from>
      <xdr:col>1</xdr:col>
      <xdr:colOff>609599</xdr:colOff>
      <xdr:row>0</xdr:row>
      <xdr:rowOff>28574</xdr:rowOff>
    </xdr:from>
    <xdr:to>
      <xdr:col>1</xdr:col>
      <xdr:colOff>1524000</xdr:colOff>
      <xdr:row>3</xdr:row>
      <xdr:rowOff>50433</xdr:rowOff>
    </xdr:to>
    <xdr:pic>
      <xdr:nvPicPr>
        <xdr:cNvPr id="2049" name="Picture 1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4" y="28574"/>
          <a:ext cx="914401" cy="593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428624</xdr:colOff>
      <xdr:row>0</xdr:row>
      <xdr:rowOff>133350</xdr:rowOff>
    </xdr:from>
    <xdr:to>
      <xdr:col>17</xdr:col>
      <xdr:colOff>142875</xdr:colOff>
      <xdr:row>4</xdr:row>
      <xdr:rowOff>9526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47824" y="133350"/>
          <a:ext cx="5057776" cy="638176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0</xdr:row>
      <xdr:rowOff>104776</xdr:rowOff>
    </xdr:from>
    <xdr:to>
      <xdr:col>2</xdr:col>
      <xdr:colOff>308722</xdr:colOff>
      <xdr:row>4</xdr:row>
      <xdr:rowOff>9526</xdr:rowOff>
    </xdr:to>
    <xdr:pic>
      <xdr:nvPicPr>
        <xdr:cNvPr id="1025" name="Picture 1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3875" y="104776"/>
          <a:ext cx="1004047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1"/>
  <sheetViews>
    <sheetView tabSelected="1" topLeftCell="A4" workbookViewId="0">
      <selection activeCell="K36" sqref="K36"/>
    </sheetView>
  </sheetViews>
  <sheetFormatPr defaultRowHeight="15"/>
  <cols>
    <col min="1" max="1" width="1.85546875" customWidth="1"/>
    <col min="2" max="2" width="42" style="18" bestFit="1" customWidth="1"/>
    <col min="3" max="3" width="1.140625" style="5" customWidth="1"/>
    <col min="4" max="4" width="20.5703125" style="5" customWidth="1"/>
    <col min="5" max="5" width="1.28515625" style="5" customWidth="1"/>
    <col min="6" max="6" width="20.7109375" style="10" customWidth="1"/>
    <col min="7" max="19" width="9.140625" style="5"/>
  </cols>
  <sheetData>
    <row r="1" spans="1:19" s="2" customFormat="1">
      <c r="B1" s="5"/>
      <c r="C1" s="5"/>
      <c r="D1" s="5"/>
      <c r="E1" s="5"/>
      <c r="F1" s="1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2" customFormat="1">
      <c r="B2" s="5"/>
      <c r="C2" s="5"/>
      <c r="D2" s="5"/>
      <c r="E2" s="5"/>
      <c r="F2" s="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s="2" customFormat="1">
      <c r="B3" s="5"/>
      <c r="C3" s="5"/>
      <c r="D3" s="5"/>
      <c r="E3" s="5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s="2" customFormat="1" ht="9" customHeight="1">
      <c r="B4" s="5"/>
      <c r="C4" s="5"/>
      <c r="D4" s="5"/>
      <c r="E4" s="5"/>
      <c r="F4" s="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2" customFormat="1">
      <c r="B5" s="70" t="s">
        <v>0</v>
      </c>
      <c r="C5" s="70"/>
      <c r="D5" s="70"/>
      <c r="E5" s="70"/>
      <c r="F5" s="7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2" customFormat="1">
      <c r="B6" s="68" t="s">
        <v>1</v>
      </c>
      <c r="C6" s="68"/>
      <c r="D6" s="68"/>
      <c r="E6" s="68"/>
      <c r="F6" s="68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2" customFormat="1">
      <c r="B7" s="68" t="s">
        <v>22</v>
      </c>
      <c r="C7" s="68"/>
      <c r="D7" s="68"/>
      <c r="E7" s="68"/>
      <c r="F7" s="6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s="2" customFormat="1">
      <c r="B8" s="68" t="s">
        <v>15</v>
      </c>
      <c r="C8" s="68"/>
      <c r="D8" s="68"/>
      <c r="E8" s="68"/>
      <c r="F8" s="6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s="2" customFormat="1">
      <c r="B9" s="68" t="s">
        <v>2</v>
      </c>
      <c r="C9" s="68"/>
      <c r="D9" s="68"/>
      <c r="E9" s="68"/>
      <c r="F9" s="6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s="5" customFormat="1" ht="23.25" thickBot="1">
      <c r="B10" s="69" t="s">
        <v>48</v>
      </c>
      <c r="C10" s="69"/>
      <c r="D10" s="69"/>
      <c r="E10" s="69"/>
      <c r="F10" s="69"/>
    </row>
    <row r="11" spans="1:19" s="2" customFormat="1" ht="33" customHeight="1" thickBot="1">
      <c r="B11" s="65" t="s">
        <v>49</v>
      </c>
      <c r="C11" s="24"/>
      <c r="D11" s="65" t="s">
        <v>52</v>
      </c>
      <c r="E11" s="24"/>
      <c r="F11" s="65" t="s">
        <v>53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s="2" customFormat="1" ht="4.5" customHeight="1">
      <c r="A12" s="10"/>
      <c r="B12" s="41"/>
      <c r="C12" s="41"/>
      <c r="D12" s="41"/>
      <c r="E12" s="41"/>
      <c r="F12" s="4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s="2" customFormat="1" ht="21" customHeight="1">
      <c r="B13" s="57" t="s">
        <v>4</v>
      </c>
      <c r="C13" s="36"/>
      <c r="D13" s="61">
        <v>420</v>
      </c>
      <c r="E13" s="62"/>
      <c r="F13" s="61">
        <v>277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s="1" customFormat="1" ht="6" customHeight="1">
      <c r="B14" s="42"/>
      <c r="C14" s="42"/>
      <c r="D14" s="62"/>
      <c r="E14" s="62"/>
      <c r="F14" s="6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2" customFormat="1" ht="21" customHeight="1">
      <c r="B15" s="57" t="s">
        <v>5</v>
      </c>
      <c r="C15" s="36"/>
      <c r="D15" s="61">
        <v>460</v>
      </c>
      <c r="E15" s="62"/>
      <c r="F15" s="61">
        <v>299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s="1" customFormat="1" ht="6" customHeight="1">
      <c r="B16" s="42"/>
      <c r="C16" s="42"/>
      <c r="D16" s="62"/>
      <c r="E16" s="62"/>
      <c r="F16" s="62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s="2" customFormat="1" ht="21" customHeight="1">
      <c r="B17" s="57" t="s">
        <v>23</v>
      </c>
      <c r="C17" s="36"/>
      <c r="D17" s="61">
        <v>240</v>
      </c>
      <c r="E17" s="62"/>
      <c r="F17" s="61">
        <v>162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2:19" s="1" customFormat="1" ht="6" customHeight="1">
      <c r="B18" s="42"/>
      <c r="C18" s="42"/>
      <c r="D18" s="62"/>
      <c r="E18" s="62"/>
      <c r="F18" s="62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2:19" s="2" customFormat="1" ht="21" customHeight="1">
      <c r="B19" s="57" t="s">
        <v>11</v>
      </c>
      <c r="C19" s="36"/>
      <c r="D19" s="61">
        <v>200</v>
      </c>
      <c r="E19" s="62"/>
      <c r="F19" s="61">
        <v>75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19" s="1" customFormat="1" ht="6" customHeight="1">
      <c r="B20" s="42"/>
      <c r="C20" s="42"/>
      <c r="D20" s="62"/>
      <c r="E20" s="62"/>
      <c r="F20" s="62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19" s="2" customFormat="1" ht="21" customHeight="1">
      <c r="B21" s="57" t="s">
        <v>10</v>
      </c>
      <c r="C21" s="36"/>
      <c r="D21" s="61">
        <v>225</v>
      </c>
      <c r="E21" s="62"/>
      <c r="F21" s="61">
        <v>107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19" s="1" customFormat="1" ht="6" customHeight="1">
      <c r="B22" s="42"/>
      <c r="C22" s="42"/>
      <c r="D22" s="62"/>
      <c r="E22" s="62"/>
      <c r="F22" s="62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2:19" s="2" customFormat="1" ht="21" customHeight="1">
      <c r="B23" s="57" t="s">
        <v>12</v>
      </c>
      <c r="C23" s="36"/>
      <c r="D23" s="61">
        <v>260</v>
      </c>
      <c r="E23" s="62"/>
      <c r="F23" s="61">
        <v>179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s="1" customFormat="1" ht="6" customHeight="1">
      <c r="B24" s="42"/>
      <c r="C24" s="42"/>
      <c r="D24" s="62"/>
      <c r="E24" s="62"/>
      <c r="F24" s="62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2:19" s="2" customFormat="1" ht="21" customHeight="1">
      <c r="B25" s="57" t="s">
        <v>13</v>
      </c>
      <c r="C25" s="36"/>
      <c r="D25" s="61">
        <v>100</v>
      </c>
      <c r="E25" s="62"/>
      <c r="F25" s="61">
        <v>84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s="1" customFormat="1" ht="6" customHeight="1">
      <c r="B26" s="42"/>
      <c r="C26" s="42"/>
      <c r="D26" s="62"/>
      <c r="E26" s="62"/>
      <c r="F26" s="62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2:19" s="2" customFormat="1" ht="21" customHeight="1">
      <c r="B27" s="57" t="s">
        <v>14</v>
      </c>
      <c r="C27" s="36"/>
      <c r="D27" s="61">
        <v>460</v>
      </c>
      <c r="E27" s="62"/>
      <c r="F27" s="61">
        <v>300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s="1" customFormat="1" ht="6" customHeight="1">
      <c r="B28" s="42"/>
      <c r="C28" s="42"/>
      <c r="D28" s="62"/>
      <c r="E28" s="62"/>
      <c r="F28" s="62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2:19" s="7" customFormat="1" ht="21" customHeight="1">
      <c r="B29" s="57" t="s">
        <v>28</v>
      </c>
      <c r="C29" s="36"/>
      <c r="D29" s="61">
        <v>240</v>
      </c>
      <c r="E29" s="62"/>
      <c r="F29" s="61">
        <v>85</v>
      </c>
      <c r="H29" s="11"/>
    </row>
    <row r="30" spans="2:19" s="10" customFormat="1" ht="5.25" customHeight="1">
      <c r="B30" s="36"/>
      <c r="C30" s="36"/>
      <c r="D30" s="62"/>
      <c r="E30" s="62"/>
      <c r="F30" s="62"/>
      <c r="H30" s="11"/>
    </row>
    <row r="31" spans="2:19" s="10" customFormat="1" ht="21" customHeight="1">
      <c r="B31" s="83" t="s">
        <v>56</v>
      </c>
      <c r="C31" s="36"/>
      <c r="D31" s="84">
        <f>SUM(D13:D29)</f>
        <v>2605</v>
      </c>
      <c r="E31" s="62"/>
      <c r="F31" s="84">
        <f>SUM(F13:F29)</f>
        <v>1568</v>
      </c>
      <c r="H31" s="11"/>
    </row>
    <row r="32" spans="2:19" s="10" customFormat="1" ht="7.5" customHeight="1" thickBot="1">
      <c r="B32" s="36"/>
      <c r="C32" s="36"/>
      <c r="D32" s="62"/>
      <c r="E32" s="62"/>
      <c r="F32" s="62"/>
      <c r="H32" s="11"/>
    </row>
    <row r="33" spans="1:19" s="10" customFormat="1" ht="30.75" customHeight="1" thickBot="1">
      <c r="B33" s="66" t="s">
        <v>50</v>
      </c>
      <c r="C33" s="58"/>
      <c r="D33" s="16"/>
      <c r="E33" s="16"/>
      <c r="F33" s="16"/>
      <c r="H33" s="11"/>
    </row>
    <row r="34" spans="1:19" s="7" customFormat="1" ht="8.25" customHeight="1">
      <c r="B34" s="42"/>
      <c r="C34" s="42"/>
      <c r="D34" s="62"/>
      <c r="E34" s="62"/>
      <c r="F34" s="62"/>
    </row>
    <row r="35" spans="1:19" s="2" customFormat="1" ht="21" customHeight="1">
      <c r="B35" s="56" t="s">
        <v>6</v>
      </c>
      <c r="C35" s="36"/>
      <c r="D35" s="61">
        <v>210</v>
      </c>
      <c r="E35" s="62"/>
      <c r="F35" s="61">
        <v>159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s="1" customFormat="1" ht="5.25" customHeight="1">
      <c r="B36" s="42"/>
      <c r="C36" s="42"/>
      <c r="D36" s="62"/>
      <c r="E36" s="62"/>
      <c r="F36" s="62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s="7" customFormat="1" ht="21" customHeight="1">
      <c r="B37" s="56" t="s">
        <v>41</v>
      </c>
      <c r="C37" s="36"/>
      <c r="D37" s="61">
        <v>168</v>
      </c>
      <c r="E37" s="62"/>
      <c r="F37" s="61">
        <v>131</v>
      </c>
    </row>
    <row r="38" spans="1:19" s="7" customFormat="1" ht="5.25" customHeight="1">
      <c r="B38" s="42"/>
      <c r="C38" s="42"/>
      <c r="D38" s="62"/>
      <c r="E38" s="62"/>
      <c r="F38" s="62"/>
      <c r="G38" s="10"/>
    </row>
    <row r="39" spans="1:19" s="7" customFormat="1" ht="21" customHeight="1">
      <c r="B39" s="56" t="s">
        <v>7</v>
      </c>
      <c r="C39" s="36"/>
      <c r="D39" s="61">
        <v>90</v>
      </c>
      <c r="E39" s="62"/>
      <c r="F39" s="61">
        <v>46</v>
      </c>
    </row>
    <row r="40" spans="1:19" s="7" customFormat="1" ht="5.25" customHeight="1">
      <c r="B40" s="42"/>
      <c r="C40" s="42"/>
      <c r="D40" s="62"/>
      <c r="E40" s="62"/>
      <c r="F40" s="62"/>
    </row>
    <row r="41" spans="1:19" s="2" customFormat="1" ht="21" customHeight="1">
      <c r="B41" s="56" t="s">
        <v>8</v>
      </c>
      <c r="C41" s="36"/>
      <c r="D41" s="61">
        <v>224</v>
      </c>
      <c r="E41" s="62"/>
      <c r="F41" s="61">
        <v>257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s="1" customFormat="1" ht="5.25" customHeight="1">
      <c r="B42" s="42"/>
      <c r="C42" s="42"/>
      <c r="D42" s="62"/>
      <c r="E42" s="62"/>
      <c r="F42" s="62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s="2" customFormat="1" ht="21" customHeight="1">
      <c r="B43" s="56" t="s">
        <v>43</v>
      </c>
      <c r="C43" s="36"/>
      <c r="D43" s="61">
        <v>1008</v>
      </c>
      <c r="E43" s="62"/>
      <c r="F43" s="64">
        <v>1500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s="1" customFormat="1" ht="5.25" customHeight="1">
      <c r="A44" s="10"/>
      <c r="B44" s="42"/>
      <c r="C44" s="42"/>
      <c r="D44" s="62"/>
      <c r="E44" s="62"/>
      <c r="F44" s="62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s="10" customFormat="1" ht="21" customHeight="1">
      <c r="B45" s="56" t="s">
        <v>44</v>
      </c>
      <c r="C45" s="36"/>
      <c r="D45" s="61">
        <v>672</v>
      </c>
      <c r="E45" s="62"/>
      <c r="F45" s="61">
        <v>84</v>
      </c>
    </row>
    <row r="46" spans="1:19" s="10" customFormat="1" ht="5.25" customHeight="1">
      <c r="B46" s="42"/>
      <c r="C46" s="42"/>
      <c r="D46" s="62"/>
      <c r="E46" s="62"/>
      <c r="F46" s="62"/>
    </row>
    <row r="47" spans="1:19" s="2" customFormat="1" ht="21" customHeight="1">
      <c r="B47" s="56" t="s">
        <v>45</v>
      </c>
      <c r="C47" s="36"/>
      <c r="D47" s="61">
        <v>672</v>
      </c>
      <c r="E47" s="62"/>
      <c r="F47" s="61">
        <v>671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s="1" customFormat="1" ht="5.25" customHeight="1">
      <c r="B48" s="42"/>
      <c r="C48" s="42"/>
      <c r="D48" s="62"/>
      <c r="E48" s="62"/>
      <c r="F48" s="62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2:19" s="2" customFormat="1" ht="21" customHeight="1">
      <c r="B49" s="56" t="s">
        <v>9</v>
      </c>
      <c r="C49" s="36"/>
      <c r="D49" s="61">
        <v>55</v>
      </c>
      <c r="E49" s="62"/>
      <c r="F49" s="61">
        <v>31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2:19" s="5" customFormat="1" ht="3.75" customHeight="1">
      <c r="B50" s="36"/>
      <c r="C50" s="36"/>
      <c r="D50" s="62"/>
      <c r="E50" s="62"/>
      <c r="F50" s="62"/>
    </row>
    <row r="51" spans="2:19" s="5" customFormat="1" ht="21" customHeight="1">
      <c r="B51" s="83" t="s">
        <v>56</v>
      </c>
      <c r="C51" s="36"/>
      <c r="D51" s="84">
        <f>SUM(D35:D49)</f>
        <v>3099</v>
      </c>
      <c r="E51" s="62"/>
      <c r="F51" s="84">
        <f>SUM(F35:F49)</f>
        <v>2879</v>
      </c>
    </row>
    <row r="52" spans="2:19" s="1" customFormat="1" ht="7.5" customHeight="1" thickBot="1">
      <c r="B52" s="42"/>
      <c r="C52" s="42"/>
      <c r="D52" s="62"/>
      <c r="E52" s="62"/>
      <c r="F52" s="62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2:19" s="7" customFormat="1" ht="27" customHeight="1" thickBot="1">
      <c r="B53" s="67" t="s">
        <v>51</v>
      </c>
      <c r="C53" s="59"/>
      <c r="D53" s="60"/>
      <c r="E53" s="60"/>
      <c r="F53" s="60"/>
    </row>
    <row r="54" spans="2:19" ht="6.75" customHeight="1">
      <c r="B54" s="5"/>
      <c r="D54" s="63"/>
      <c r="E54" s="63"/>
      <c r="F54" s="63"/>
    </row>
    <row r="55" spans="2:19" s="5" customFormat="1">
      <c r="B55" s="57" t="s">
        <v>54</v>
      </c>
      <c r="C55" s="36"/>
      <c r="D55" s="61">
        <v>500</v>
      </c>
      <c r="E55" s="62"/>
      <c r="F55" s="61">
        <v>261</v>
      </c>
    </row>
    <row r="56" spans="2:19" s="5" customFormat="1" ht="5.25" customHeight="1">
      <c r="B56" s="36"/>
      <c r="C56" s="36"/>
      <c r="D56" s="62"/>
      <c r="E56" s="62"/>
      <c r="F56" s="62"/>
    </row>
    <row r="57" spans="2:19" s="5" customFormat="1">
      <c r="B57" s="57" t="s">
        <v>20</v>
      </c>
      <c r="C57" s="36"/>
      <c r="D57" s="61">
        <v>442</v>
      </c>
      <c r="E57" s="62"/>
      <c r="F57" s="61">
        <v>283</v>
      </c>
    </row>
    <row r="58" spans="2:19" s="5" customFormat="1" ht="5.25" customHeight="1">
      <c r="B58" s="36"/>
      <c r="C58" s="36"/>
      <c r="D58" s="62"/>
      <c r="E58" s="62"/>
      <c r="F58" s="62"/>
    </row>
    <row r="59" spans="2:19" s="5" customFormat="1">
      <c r="B59" s="57" t="s">
        <v>46</v>
      </c>
      <c r="C59" s="36"/>
      <c r="D59" s="61">
        <v>374</v>
      </c>
      <c r="E59" s="62"/>
      <c r="F59" s="61">
        <v>112</v>
      </c>
    </row>
    <row r="60" spans="2:19" s="5" customFormat="1" ht="5.25" customHeight="1">
      <c r="B60" s="36"/>
      <c r="C60" s="36"/>
      <c r="D60" s="62"/>
      <c r="E60" s="62"/>
      <c r="F60" s="62"/>
    </row>
    <row r="61" spans="2:19" s="5" customFormat="1">
      <c r="B61" s="57" t="s">
        <v>21</v>
      </c>
      <c r="C61" s="36"/>
      <c r="D61" s="61">
        <v>228</v>
      </c>
      <c r="E61" s="62"/>
      <c r="F61" s="61">
        <v>120</v>
      </c>
    </row>
    <row r="62" spans="2:19" s="5" customFormat="1" ht="5.25" customHeight="1">
      <c r="B62" s="36"/>
      <c r="C62" s="36"/>
      <c r="D62" s="62"/>
      <c r="E62" s="62"/>
      <c r="F62" s="62"/>
    </row>
    <row r="63" spans="2:19" s="5" customFormat="1">
      <c r="B63" s="57" t="s">
        <v>42</v>
      </c>
      <c r="C63" s="36"/>
      <c r="D63" s="64">
        <v>1260</v>
      </c>
      <c r="E63" s="62"/>
      <c r="F63" s="61">
        <v>465</v>
      </c>
    </row>
    <row r="64" spans="2:19" s="5" customFormat="1" ht="5.25" customHeight="1">
      <c r="B64" s="36"/>
      <c r="C64" s="36"/>
      <c r="D64" s="62"/>
      <c r="E64" s="62"/>
      <c r="F64" s="62"/>
    </row>
    <row r="65" spans="2:6" s="5" customFormat="1">
      <c r="B65" s="57" t="s">
        <v>18</v>
      </c>
      <c r="C65" s="36"/>
      <c r="D65" s="61">
        <v>308</v>
      </c>
      <c r="E65" s="62"/>
      <c r="F65" s="61">
        <v>206</v>
      </c>
    </row>
    <row r="66" spans="2:6" s="5" customFormat="1" ht="5.25" customHeight="1">
      <c r="B66" s="36"/>
      <c r="C66" s="36"/>
      <c r="D66" s="62"/>
      <c r="E66" s="62"/>
      <c r="F66" s="62"/>
    </row>
    <row r="67" spans="2:6" s="5" customFormat="1">
      <c r="B67" s="57" t="s">
        <v>19</v>
      </c>
      <c r="C67" s="36"/>
      <c r="D67" s="61">
        <v>120</v>
      </c>
      <c r="E67" s="62"/>
      <c r="F67" s="61">
        <v>62</v>
      </c>
    </row>
    <row r="68" spans="2:6" s="5" customFormat="1" ht="5.25" customHeight="1">
      <c r="B68" s="36"/>
      <c r="C68" s="36"/>
      <c r="D68" s="62"/>
      <c r="E68" s="62"/>
      <c r="F68" s="62"/>
    </row>
    <row r="69" spans="2:6" s="5" customFormat="1" ht="32.25" customHeight="1">
      <c r="B69" s="83" t="s">
        <v>56</v>
      </c>
      <c r="C69" s="36"/>
      <c r="D69" s="84">
        <f>SUM(D55:D67)</f>
        <v>3232</v>
      </c>
      <c r="E69" s="62"/>
      <c r="F69" s="84">
        <f>SUM(F55:F67)</f>
        <v>1509</v>
      </c>
    </row>
    <row r="70" spans="2:6" s="5" customFormat="1" ht="7.5" customHeight="1" thickBot="1">
      <c r="D70" s="63"/>
      <c r="E70" s="63"/>
      <c r="F70" s="63"/>
    </row>
    <row r="71" spans="2:6" s="5" customFormat="1" ht="19.5" thickBot="1">
      <c r="B71" s="66" t="s">
        <v>26</v>
      </c>
      <c r="C71" s="58"/>
      <c r="D71" s="61">
        <v>922</v>
      </c>
      <c r="E71" s="16"/>
      <c r="F71" s="61">
        <v>525</v>
      </c>
    </row>
    <row r="72" spans="2:6" s="5" customFormat="1" ht="9" customHeight="1" thickBot="1">
      <c r="D72" s="62"/>
      <c r="E72" s="63"/>
      <c r="F72" s="62"/>
    </row>
    <row r="73" spans="2:6" s="5" customFormat="1" ht="24" customHeight="1" thickBot="1">
      <c r="B73" s="66" t="s">
        <v>47</v>
      </c>
      <c r="C73" s="58"/>
      <c r="D73" s="61" t="s">
        <v>55</v>
      </c>
      <c r="E73" s="16"/>
      <c r="F73" s="61">
        <v>3</v>
      </c>
    </row>
    <row r="74" spans="2:6" s="5" customFormat="1"/>
    <row r="75" spans="2:6" s="5" customFormat="1">
      <c r="F75" s="10"/>
    </row>
    <row r="76" spans="2:6" s="5" customFormat="1">
      <c r="F76" s="10"/>
    </row>
    <row r="77" spans="2:6" s="5" customFormat="1">
      <c r="F77" s="10"/>
    </row>
    <row r="78" spans="2:6" s="5" customFormat="1">
      <c r="F78" s="10"/>
    </row>
    <row r="79" spans="2:6" s="5" customFormat="1">
      <c r="F79" s="10"/>
    </row>
    <row r="80" spans="2:6" s="5" customFormat="1">
      <c r="F80" s="10"/>
    </row>
    <row r="81" spans="6:6" s="5" customFormat="1">
      <c r="F81" s="10"/>
    </row>
    <row r="82" spans="6:6" s="5" customFormat="1">
      <c r="F82" s="10"/>
    </row>
    <row r="83" spans="6:6" s="5" customFormat="1">
      <c r="F83" s="10"/>
    </row>
    <row r="84" spans="6:6" s="5" customFormat="1">
      <c r="F84" s="10"/>
    </row>
    <row r="85" spans="6:6" s="5" customFormat="1">
      <c r="F85" s="10"/>
    </row>
    <row r="86" spans="6:6" s="5" customFormat="1">
      <c r="F86" s="10"/>
    </row>
    <row r="87" spans="6:6" s="5" customFormat="1">
      <c r="F87" s="10"/>
    </row>
    <row r="88" spans="6:6" s="5" customFormat="1">
      <c r="F88" s="10"/>
    </row>
    <row r="89" spans="6:6" s="5" customFormat="1">
      <c r="F89" s="10"/>
    </row>
    <row r="90" spans="6:6" s="5" customFormat="1">
      <c r="F90" s="10"/>
    </row>
    <row r="91" spans="6:6" s="5" customFormat="1">
      <c r="F91" s="10"/>
    </row>
    <row r="92" spans="6:6" s="5" customFormat="1">
      <c r="F92" s="10"/>
    </row>
    <row r="93" spans="6:6" s="5" customFormat="1">
      <c r="F93" s="10"/>
    </row>
    <row r="94" spans="6:6" s="5" customFormat="1">
      <c r="F94" s="10"/>
    </row>
    <row r="95" spans="6:6" s="5" customFormat="1">
      <c r="F95" s="10"/>
    </row>
    <row r="96" spans="6:6" s="5" customFormat="1">
      <c r="F96" s="10"/>
    </row>
    <row r="97" spans="6:6" s="5" customFormat="1">
      <c r="F97" s="10"/>
    </row>
    <row r="98" spans="6:6" s="5" customFormat="1">
      <c r="F98" s="10"/>
    </row>
    <row r="99" spans="6:6" s="5" customFormat="1">
      <c r="F99" s="10"/>
    </row>
    <row r="100" spans="6:6" s="5" customFormat="1">
      <c r="F100" s="10"/>
    </row>
    <row r="101" spans="6:6" s="5" customFormat="1">
      <c r="F101" s="10"/>
    </row>
    <row r="102" spans="6:6" s="5" customFormat="1">
      <c r="F102" s="10"/>
    </row>
    <row r="103" spans="6:6" s="5" customFormat="1">
      <c r="F103" s="10"/>
    </row>
    <row r="104" spans="6:6" s="5" customFormat="1">
      <c r="F104" s="10"/>
    </row>
    <row r="105" spans="6:6" s="5" customFormat="1">
      <c r="F105" s="10"/>
    </row>
    <row r="106" spans="6:6" s="5" customFormat="1">
      <c r="F106" s="10"/>
    </row>
    <row r="107" spans="6:6" s="5" customFormat="1">
      <c r="F107" s="10"/>
    </row>
    <row r="108" spans="6:6" s="5" customFormat="1">
      <c r="F108" s="10"/>
    </row>
    <row r="109" spans="6:6" s="5" customFormat="1">
      <c r="F109" s="10"/>
    </row>
    <row r="110" spans="6:6" s="5" customFormat="1">
      <c r="F110" s="10"/>
    </row>
    <row r="111" spans="6:6" s="5" customFormat="1">
      <c r="F111" s="10"/>
    </row>
    <row r="112" spans="6:6" s="5" customFormat="1">
      <c r="F112" s="10"/>
    </row>
    <row r="113" spans="6:6" s="5" customFormat="1">
      <c r="F113" s="10"/>
    </row>
    <row r="114" spans="6:6" s="5" customFormat="1">
      <c r="F114" s="10"/>
    </row>
    <row r="115" spans="6:6" s="5" customFormat="1">
      <c r="F115" s="10"/>
    </row>
    <row r="116" spans="6:6" s="5" customFormat="1">
      <c r="F116" s="10"/>
    </row>
    <row r="117" spans="6:6" s="5" customFormat="1">
      <c r="F117" s="10"/>
    </row>
    <row r="118" spans="6:6" s="5" customFormat="1">
      <c r="F118" s="10"/>
    </row>
    <row r="119" spans="6:6" s="5" customFormat="1">
      <c r="F119" s="10"/>
    </row>
    <row r="120" spans="6:6" s="5" customFormat="1">
      <c r="F120" s="10"/>
    </row>
    <row r="121" spans="6:6" s="5" customFormat="1">
      <c r="F121" s="10"/>
    </row>
    <row r="122" spans="6:6" s="5" customFormat="1">
      <c r="F122" s="10"/>
    </row>
    <row r="123" spans="6:6" s="5" customFormat="1">
      <c r="F123" s="10"/>
    </row>
    <row r="124" spans="6:6" s="5" customFormat="1">
      <c r="F124" s="10"/>
    </row>
    <row r="125" spans="6:6" s="5" customFormat="1">
      <c r="F125" s="10"/>
    </row>
    <row r="126" spans="6:6" s="5" customFormat="1">
      <c r="F126" s="10"/>
    </row>
    <row r="127" spans="6:6" s="5" customFormat="1">
      <c r="F127" s="10"/>
    </row>
    <row r="128" spans="6:6" s="5" customFormat="1">
      <c r="F128" s="10"/>
    </row>
    <row r="129" spans="6:6" s="5" customFormat="1">
      <c r="F129" s="10"/>
    </row>
    <row r="130" spans="6:6" s="5" customFormat="1">
      <c r="F130" s="10"/>
    </row>
    <row r="131" spans="6:6" s="5" customFormat="1">
      <c r="F131" s="10"/>
    </row>
    <row r="132" spans="6:6" s="5" customFormat="1">
      <c r="F132" s="10"/>
    </row>
    <row r="133" spans="6:6" s="5" customFormat="1">
      <c r="F133" s="10"/>
    </row>
    <row r="134" spans="6:6" s="5" customFormat="1">
      <c r="F134" s="10"/>
    </row>
    <row r="135" spans="6:6" s="5" customFormat="1">
      <c r="F135" s="10"/>
    </row>
    <row r="136" spans="6:6" s="5" customFormat="1">
      <c r="F136" s="10"/>
    </row>
    <row r="137" spans="6:6" s="5" customFormat="1">
      <c r="F137" s="10"/>
    </row>
    <row r="138" spans="6:6" s="5" customFormat="1">
      <c r="F138" s="10"/>
    </row>
    <row r="139" spans="6:6" s="5" customFormat="1">
      <c r="F139" s="10"/>
    </row>
    <row r="140" spans="6:6" s="5" customFormat="1">
      <c r="F140" s="10"/>
    </row>
    <row r="141" spans="6:6" s="5" customFormat="1">
      <c r="F141" s="10"/>
    </row>
    <row r="142" spans="6:6" s="5" customFormat="1">
      <c r="F142" s="10"/>
    </row>
    <row r="143" spans="6:6" s="5" customFormat="1">
      <c r="F143" s="10"/>
    </row>
    <row r="144" spans="6:6" s="5" customFormat="1">
      <c r="F144" s="10"/>
    </row>
    <row r="145" spans="6:6" s="5" customFormat="1">
      <c r="F145" s="10"/>
    </row>
    <row r="146" spans="6:6" s="5" customFormat="1">
      <c r="F146" s="10"/>
    </row>
    <row r="147" spans="6:6" s="5" customFormat="1">
      <c r="F147" s="10"/>
    </row>
    <row r="148" spans="6:6" s="5" customFormat="1">
      <c r="F148" s="10"/>
    </row>
    <row r="149" spans="6:6" s="5" customFormat="1">
      <c r="F149" s="10"/>
    </row>
    <row r="150" spans="6:6" s="5" customFormat="1">
      <c r="F150" s="10"/>
    </row>
    <row r="151" spans="6:6" s="5" customFormat="1">
      <c r="F151" s="10"/>
    </row>
    <row r="152" spans="6:6" s="5" customFormat="1">
      <c r="F152" s="10"/>
    </row>
    <row r="153" spans="6:6" s="5" customFormat="1">
      <c r="F153" s="10"/>
    </row>
    <row r="154" spans="6:6" s="5" customFormat="1">
      <c r="F154" s="10"/>
    </row>
    <row r="155" spans="6:6" s="5" customFormat="1">
      <c r="F155" s="10"/>
    </row>
    <row r="156" spans="6:6" s="5" customFormat="1">
      <c r="F156" s="10"/>
    </row>
    <row r="157" spans="6:6" s="5" customFormat="1">
      <c r="F157" s="10"/>
    </row>
    <row r="158" spans="6:6" s="5" customFormat="1">
      <c r="F158" s="10"/>
    </row>
    <row r="159" spans="6:6" s="5" customFormat="1">
      <c r="F159" s="10"/>
    </row>
    <row r="160" spans="6:6" s="5" customFormat="1">
      <c r="F160" s="10"/>
    </row>
    <row r="161" spans="6:6" s="5" customFormat="1">
      <c r="F161" s="10"/>
    </row>
    <row r="162" spans="6:6" s="5" customFormat="1">
      <c r="F162" s="10"/>
    </row>
    <row r="163" spans="6:6" s="5" customFormat="1">
      <c r="F163" s="10"/>
    </row>
    <row r="164" spans="6:6" s="5" customFormat="1">
      <c r="F164" s="10"/>
    </row>
    <row r="165" spans="6:6" s="5" customFormat="1">
      <c r="F165" s="10"/>
    </row>
    <row r="166" spans="6:6" s="5" customFormat="1">
      <c r="F166" s="10"/>
    </row>
    <row r="167" spans="6:6" s="5" customFormat="1">
      <c r="F167" s="10"/>
    </row>
    <row r="168" spans="6:6" s="5" customFormat="1">
      <c r="F168" s="10"/>
    </row>
    <row r="169" spans="6:6" s="5" customFormat="1">
      <c r="F169" s="10"/>
    </row>
    <row r="170" spans="6:6" s="5" customFormat="1">
      <c r="F170" s="10"/>
    </row>
    <row r="171" spans="6:6" s="5" customFormat="1">
      <c r="F171" s="10"/>
    </row>
    <row r="172" spans="6:6" s="5" customFormat="1">
      <c r="F172" s="10"/>
    </row>
    <row r="173" spans="6:6" s="5" customFormat="1">
      <c r="F173" s="10"/>
    </row>
    <row r="174" spans="6:6" s="5" customFormat="1">
      <c r="F174" s="10"/>
    </row>
    <row r="175" spans="6:6" s="5" customFormat="1">
      <c r="F175" s="10"/>
    </row>
    <row r="176" spans="6:6" s="5" customFormat="1">
      <c r="F176" s="10"/>
    </row>
    <row r="177" spans="6:6" s="5" customFormat="1">
      <c r="F177" s="10"/>
    </row>
    <row r="178" spans="6:6" s="5" customFormat="1">
      <c r="F178" s="10"/>
    </row>
    <row r="179" spans="6:6" s="5" customFormat="1">
      <c r="F179" s="10"/>
    </row>
    <row r="180" spans="6:6" s="5" customFormat="1">
      <c r="F180" s="10"/>
    </row>
    <row r="181" spans="6:6" s="5" customFormat="1">
      <c r="F181" s="10"/>
    </row>
    <row r="182" spans="6:6" s="5" customFormat="1">
      <c r="F182" s="10"/>
    </row>
    <row r="183" spans="6:6" s="5" customFormat="1">
      <c r="F183" s="10"/>
    </row>
    <row r="184" spans="6:6" s="5" customFormat="1">
      <c r="F184" s="10"/>
    </row>
    <row r="185" spans="6:6" s="5" customFormat="1">
      <c r="F185" s="10"/>
    </row>
    <row r="186" spans="6:6" s="5" customFormat="1">
      <c r="F186" s="10"/>
    </row>
    <row r="187" spans="6:6" s="5" customFormat="1">
      <c r="F187" s="10"/>
    </row>
    <row r="188" spans="6:6" s="5" customFormat="1">
      <c r="F188" s="10"/>
    </row>
    <row r="189" spans="6:6" s="5" customFormat="1">
      <c r="F189" s="10"/>
    </row>
    <row r="190" spans="6:6" s="5" customFormat="1">
      <c r="F190" s="10"/>
    </row>
    <row r="191" spans="6:6" s="5" customFormat="1">
      <c r="F191" s="10"/>
    </row>
    <row r="192" spans="6:6" s="5" customFormat="1">
      <c r="F192" s="10"/>
    </row>
    <row r="193" spans="6:6" s="5" customFormat="1">
      <c r="F193" s="10"/>
    </row>
    <row r="194" spans="6:6" s="5" customFormat="1">
      <c r="F194" s="10"/>
    </row>
    <row r="195" spans="6:6" s="5" customFormat="1">
      <c r="F195" s="10"/>
    </row>
    <row r="196" spans="6:6" s="5" customFormat="1">
      <c r="F196" s="10"/>
    </row>
    <row r="197" spans="6:6" s="5" customFormat="1">
      <c r="F197" s="10"/>
    </row>
    <row r="198" spans="6:6" s="5" customFormat="1">
      <c r="F198" s="10"/>
    </row>
    <row r="199" spans="6:6" s="5" customFormat="1">
      <c r="F199" s="10"/>
    </row>
    <row r="200" spans="6:6" s="5" customFormat="1">
      <c r="F200" s="10"/>
    </row>
    <row r="201" spans="6:6" s="5" customFormat="1">
      <c r="F201" s="10"/>
    </row>
    <row r="202" spans="6:6" s="5" customFormat="1">
      <c r="F202" s="10"/>
    </row>
    <row r="203" spans="6:6" s="5" customFormat="1">
      <c r="F203" s="10"/>
    </row>
    <row r="204" spans="6:6" s="5" customFormat="1">
      <c r="F204" s="10"/>
    </row>
    <row r="205" spans="6:6" s="5" customFormat="1">
      <c r="F205" s="10"/>
    </row>
    <row r="206" spans="6:6" s="5" customFormat="1">
      <c r="F206" s="10"/>
    </row>
    <row r="207" spans="6:6" s="5" customFormat="1">
      <c r="F207" s="10"/>
    </row>
    <row r="208" spans="6:6" s="5" customFormat="1">
      <c r="F208" s="10"/>
    </row>
    <row r="209" spans="6:6" s="5" customFormat="1">
      <c r="F209" s="10"/>
    </row>
    <row r="210" spans="6:6" s="5" customFormat="1">
      <c r="F210" s="10"/>
    </row>
    <row r="211" spans="6:6" s="5" customFormat="1">
      <c r="F211" s="10"/>
    </row>
    <row r="212" spans="6:6" s="5" customFormat="1">
      <c r="F212" s="10"/>
    </row>
    <row r="213" spans="6:6" s="5" customFormat="1">
      <c r="F213" s="10"/>
    </row>
    <row r="214" spans="6:6" s="5" customFormat="1">
      <c r="F214" s="10"/>
    </row>
    <row r="215" spans="6:6" s="5" customFormat="1">
      <c r="F215" s="10"/>
    </row>
    <row r="216" spans="6:6" s="5" customFormat="1">
      <c r="F216" s="10"/>
    </row>
    <row r="217" spans="6:6" s="5" customFormat="1">
      <c r="F217" s="10"/>
    </row>
    <row r="218" spans="6:6" s="5" customFormat="1">
      <c r="F218" s="10"/>
    </row>
    <row r="219" spans="6:6" s="5" customFormat="1">
      <c r="F219" s="10"/>
    </row>
    <row r="220" spans="6:6" s="5" customFormat="1">
      <c r="F220" s="10"/>
    </row>
    <row r="221" spans="6:6" s="5" customFormat="1">
      <c r="F221" s="10"/>
    </row>
    <row r="222" spans="6:6" s="5" customFormat="1">
      <c r="F222" s="10"/>
    </row>
    <row r="223" spans="6:6" s="5" customFormat="1">
      <c r="F223" s="10"/>
    </row>
    <row r="224" spans="6:6" s="5" customFormat="1">
      <c r="F224" s="10"/>
    </row>
    <row r="225" spans="6:6" s="5" customFormat="1">
      <c r="F225" s="10"/>
    </row>
    <row r="226" spans="6:6" s="5" customFormat="1">
      <c r="F226" s="10"/>
    </row>
    <row r="227" spans="6:6" s="5" customFormat="1">
      <c r="F227" s="10"/>
    </row>
    <row r="228" spans="6:6" s="5" customFormat="1">
      <c r="F228" s="10"/>
    </row>
    <row r="229" spans="6:6" s="5" customFormat="1">
      <c r="F229" s="10"/>
    </row>
    <row r="230" spans="6:6" s="5" customFormat="1">
      <c r="F230" s="10"/>
    </row>
    <row r="231" spans="6:6" s="5" customFormat="1">
      <c r="F231" s="10"/>
    </row>
    <row r="232" spans="6:6" s="5" customFormat="1">
      <c r="F232" s="10"/>
    </row>
    <row r="233" spans="6:6" s="5" customFormat="1">
      <c r="F233" s="10"/>
    </row>
    <row r="234" spans="6:6" s="5" customFormat="1">
      <c r="F234" s="10"/>
    </row>
    <row r="235" spans="6:6" s="5" customFormat="1">
      <c r="F235" s="10"/>
    </row>
    <row r="236" spans="6:6" s="5" customFormat="1">
      <c r="F236" s="10"/>
    </row>
    <row r="237" spans="6:6" s="5" customFormat="1">
      <c r="F237" s="10"/>
    </row>
    <row r="238" spans="6:6" s="5" customFormat="1">
      <c r="F238" s="10"/>
    </row>
    <row r="239" spans="6:6" s="5" customFormat="1">
      <c r="F239" s="10"/>
    </row>
    <row r="240" spans="6:6" s="5" customFormat="1">
      <c r="F240" s="10"/>
    </row>
    <row r="241" spans="6:6" s="5" customFormat="1">
      <c r="F241" s="10"/>
    </row>
    <row r="242" spans="6:6" s="5" customFormat="1">
      <c r="F242" s="10"/>
    </row>
    <row r="243" spans="6:6" s="5" customFormat="1">
      <c r="F243" s="10"/>
    </row>
    <row r="244" spans="6:6" s="5" customFormat="1">
      <c r="F244" s="10"/>
    </row>
    <row r="245" spans="6:6" s="5" customFormat="1">
      <c r="F245" s="10"/>
    </row>
    <row r="246" spans="6:6" s="5" customFormat="1">
      <c r="F246" s="10"/>
    </row>
    <row r="247" spans="6:6" s="5" customFormat="1">
      <c r="F247" s="10"/>
    </row>
    <row r="248" spans="6:6" s="5" customFormat="1">
      <c r="F248" s="10"/>
    </row>
    <row r="249" spans="6:6" s="5" customFormat="1">
      <c r="F249" s="10"/>
    </row>
    <row r="250" spans="6:6" s="5" customFormat="1">
      <c r="F250" s="10"/>
    </row>
    <row r="251" spans="6:6" s="5" customFormat="1">
      <c r="F251" s="10"/>
    </row>
    <row r="252" spans="6:6" s="5" customFormat="1">
      <c r="F252" s="10"/>
    </row>
    <row r="253" spans="6:6" s="5" customFormat="1">
      <c r="F253" s="10"/>
    </row>
    <row r="254" spans="6:6" s="5" customFormat="1">
      <c r="F254" s="10"/>
    </row>
    <row r="255" spans="6:6" s="5" customFormat="1">
      <c r="F255" s="10"/>
    </row>
    <row r="256" spans="6:6" s="5" customFormat="1">
      <c r="F256" s="10"/>
    </row>
    <row r="257" spans="6:6" s="5" customFormat="1">
      <c r="F257" s="10"/>
    </row>
    <row r="258" spans="6:6" s="5" customFormat="1">
      <c r="F258" s="10"/>
    </row>
    <row r="259" spans="6:6" s="5" customFormat="1">
      <c r="F259" s="10"/>
    </row>
    <row r="260" spans="6:6" s="5" customFormat="1">
      <c r="F260" s="10"/>
    </row>
    <row r="261" spans="6:6" s="5" customFormat="1">
      <c r="F261" s="10"/>
    </row>
    <row r="262" spans="6:6" s="5" customFormat="1">
      <c r="F262" s="10"/>
    </row>
    <row r="263" spans="6:6" s="5" customFormat="1">
      <c r="F263" s="10"/>
    </row>
    <row r="264" spans="6:6" s="5" customFormat="1">
      <c r="F264" s="10"/>
    </row>
    <row r="265" spans="6:6" s="5" customFormat="1">
      <c r="F265" s="10"/>
    </row>
    <row r="266" spans="6:6" s="5" customFormat="1">
      <c r="F266" s="10"/>
    </row>
    <row r="267" spans="6:6" s="5" customFormat="1">
      <c r="F267" s="10"/>
    </row>
    <row r="268" spans="6:6" s="5" customFormat="1">
      <c r="F268" s="10"/>
    </row>
    <row r="269" spans="6:6" s="5" customFormat="1">
      <c r="F269" s="10"/>
    </row>
    <row r="270" spans="6:6" s="5" customFormat="1">
      <c r="F270" s="10"/>
    </row>
    <row r="271" spans="6:6" s="5" customFormat="1">
      <c r="F271" s="10"/>
    </row>
    <row r="272" spans="6:6" s="5" customFormat="1">
      <c r="F272" s="10"/>
    </row>
    <row r="273" spans="6:6" s="5" customFormat="1">
      <c r="F273" s="10"/>
    </row>
    <row r="274" spans="6:6" s="5" customFormat="1">
      <c r="F274" s="10"/>
    </row>
    <row r="275" spans="6:6" s="5" customFormat="1">
      <c r="F275" s="10"/>
    </row>
    <row r="276" spans="6:6" s="5" customFormat="1">
      <c r="F276" s="10"/>
    </row>
    <row r="277" spans="6:6" s="5" customFormat="1">
      <c r="F277" s="10"/>
    </row>
    <row r="278" spans="6:6" s="5" customFormat="1">
      <c r="F278" s="10"/>
    </row>
    <row r="279" spans="6:6" s="5" customFormat="1">
      <c r="F279" s="10"/>
    </row>
    <row r="280" spans="6:6" s="5" customFormat="1">
      <c r="F280" s="10"/>
    </row>
    <row r="281" spans="6:6" s="5" customFormat="1">
      <c r="F281" s="10"/>
    </row>
    <row r="282" spans="6:6" s="5" customFormat="1">
      <c r="F282" s="10"/>
    </row>
    <row r="283" spans="6:6" s="5" customFormat="1">
      <c r="F283" s="10"/>
    </row>
    <row r="284" spans="6:6" s="5" customFormat="1">
      <c r="F284" s="10"/>
    </row>
    <row r="285" spans="6:6" s="5" customFormat="1">
      <c r="F285" s="10"/>
    </row>
    <row r="286" spans="6:6" s="5" customFormat="1">
      <c r="F286" s="10"/>
    </row>
    <row r="287" spans="6:6" s="5" customFormat="1">
      <c r="F287" s="10"/>
    </row>
    <row r="288" spans="6:6" s="5" customFormat="1">
      <c r="F288" s="10"/>
    </row>
    <row r="289" spans="6:6" s="5" customFormat="1">
      <c r="F289" s="10"/>
    </row>
    <row r="290" spans="6:6" s="5" customFormat="1">
      <c r="F290" s="10"/>
    </row>
    <row r="291" spans="6:6" s="5" customFormat="1">
      <c r="F291" s="10"/>
    </row>
    <row r="292" spans="6:6" s="5" customFormat="1">
      <c r="F292" s="10"/>
    </row>
    <row r="293" spans="6:6" s="5" customFormat="1">
      <c r="F293" s="10"/>
    </row>
    <row r="294" spans="6:6" s="5" customFormat="1">
      <c r="F294" s="10"/>
    </row>
    <row r="295" spans="6:6" s="5" customFormat="1">
      <c r="F295" s="10"/>
    </row>
    <row r="296" spans="6:6" s="5" customFormat="1">
      <c r="F296" s="10"/>
    </row>
    <row r="297" spans="6:6" s="5" customFormat="1">
      <c r="F297" s="10"/>
    </row>
    <row r="298" spans="6:6" s="5" customFormat="1">
      <c r="F298" s="10"/>
    </row>
    <row r="299" spans="6:6" s="5" customFormat="1">
      <c r="F299" s="10"/>
    </row>
    <row r="300" spans="6:6" s="5" customFormat="1">
      <c r="F300" s="10"/>
    </row>
    <row r="301" spans="6:6" s="5" customFormat="1">
      <c r="F301" s="10"/>
    </row>
    <row r="302" spans="6:6" s="5" customFormat="1">
      <c r="F302" s="10"/>
    </row>
    <row r="303" spans="6:6" s="5" customFormat="1">
      <c r="F303" s="10"/>
    </row>
    <row r="304" spans="6:6" s="5" customFormat="1">
      <c r="F304" s="10"/>
    </row>
    <row r="305" spans="6:6" s="5" customFormat="1">
      <c r="F305" s="10"/>
    </row>
    <row r="306" spans="6:6" s="5" customFormat="1">
      <c r="F306" s="10"/>
    </row>
    <row r="307" spans="6:6" s="5" customFormat="1">
      <c r="F307" s="10"/>
    </row>
    <row r="308" spans="6:6" s="5" customFormat="1">
      <c r="F308" s="10"/>
    </row>
    <row r="309" spans="6:6" s="5" customFormat="1">
      <c r="F309" s="10"/>
    </row>
    <row r="310" spans="6:6" s="5" customFormat="1">
      <c r="F310" s="10"/>
    </row>
    <row r="311" spans="6:6" s="5" customFormat="1">
      <c r="F311" s="10"/>
    </row>
    <row r="312" spans="6:6" s="5" customFormat="1">
      <c r="F312" s="10"/>
    </row>
    <row r="313" spans="6:6" s="5" customFormat="1">
      <c r="F313" s="10"/>
    </row>
    <row r="314" spans="6:6" s="5" customFormat="1">
      <c r="F314" s="10"/>
    </row>
    <row r="315" spans="6:6" s="5" customFormat="1">
      <c r="F315" s="10"/>
    </row>
    <row r="316" spans="6:6" s="5" customFormat="1">
      <c r="F316" s="10"/>
    </row>
    <row r="317" spans="6:6" s="5" customFormat="1">
      <c r="F317" s="10"/>
    </row>
    <row r="318" spans="6:6" s="5" customFormat="1">
      <c r="F318" s="10"/>
    </row>
    <row r="319" spans="6:6" s="5" customFormat="1">
      <c r="F319" s="10"/>
    </row>
    <row r="320" spans="6:6" s="5" customFormat="1">
      <c r="F320" s="10"/>
    </row>
    <row r="321" spans="6:6" s="5" customFormat="1">
      <c r="F321" s="10"/>
    </row>
    <row r="322" spans="6:6" s="5" customFormat="1">
      <c r="F322" s="10"/>
    </row>
    <row r="323" spans="6:6" s="5" customFormat="1">
      <c r="F323" s="10"/>
    </row>
    <row r="324" spans="6:6" s="5" customFormat="1">
      <c r="F324" s="10"/>
    </row>
    <row r="325" spans="6:6" s="5" customFormat="1">
      <c r="F325" s="10"/>
    </row>
    <row r="326" spans="6:6" s="5" customFormat="1">
      <c r="F326" s="10"/>
    </row>
    <row r="327" spans="6:6" s="5" customFormat="1">
      <c r="F327" s="10"/>
    </row>
    <row r="328" spans="6:6" s="5" customFormat="1">
      <c r="F328" s="10"/>
    </row>
    <row r="329" spans="6:6" s="5" customFormat="1">
      <c r="F329" s="10"/>
    </row>
    <row r="330" spans="6:6" s="5" customFormat="1">
      <c r="F330" s="10"/>
    </row>
    <row r="331" spans="6:6" s="5" customFormat="1">
      <c r="F331" s="10"/>
    </row>
    <row r="332" spans="6:6" s="5" customFormat="1">
      <c r="F332" s="10"/>
    </row>
    <row r="333" spans="6:6" s="5" customFormat="1">
      <c r="F333" s="10"/>
    </row>
    <row r="334" spans="6:6" s="5" customFormat="1">
      <c r="F334" s="10"/>
    </row>
    <row r="335" spans="6:6" s="5" customFormat="1">
      <c r="F335" s="10"/>
    </row>
    <row r="336" spans="6:6" s="5" customFormat="1">
      <c r="F336" s="10"/>
    </row>
    <row r="337" spans="6:6" s="5" customFormat="1">
      <c r="F337" s="10"/>
    </row>
    <row r="338" spans="6:6" s="5" customFormat="1">
      <c r="F338" s="10"/>
    </row>
    <row r="339" spans="6:6" s="5" customFormat="1">
      <c r="F339" s="10"/>
    </row>
    <row r="340" spans="6:6" s="5" customFormat="1">
      <c r="F340" s="10"/>
    </row>
    <row r="341" spans="6:6" s="5" customFormat="1">
      <c r="F341" s="10"/>
    </row>
    <row r="342" spans="6:6" s="5" customFormat="1">
      <c r="F342" s="10"/>
    </row>
    <row r="343" spans="6:6" s="5" customFormat="1">
      <c r="F343" s="10"/>
    </row>
    <row r="344" spans="6:6" s="5" customFormat="1">
      <c r="F344" s="10"/>
    </row>
    <row r="345" spans="6:6" s="5" customFormat="1">
      <c r="F345" s="10"/>
    </row>
    <row r="346" spans="6:6" s="5" customFormat="1">
      <c r="F346" s="10"/>
    </row>
    <row r="347" spans="6:6" s="5" customFormat="1">
      <c r="F347" s="10"/>
    </row>
    <row r="348" spans="6:6" s="5" customFormat="1">
      <c r="F348" s="10"/>
    </row>
    <row r="349" spans="6:6" s="5" customFormat="1">
      <c r="F349" s="10"/>
    </row>
    <row r="350" spans="6:6" s="5" customFormat="1">
      <c r="F350" s="10"/>
    </row>
    <row r="351" spans="6:6" s="5" customFormat="1">
      <c r="F351" s="10"/>
    </row>
    <row r="352" spans="6:6" s="5" customFormat="1">
      <c r="F352" s="10"/>
    </row>
    <row r="353" spans="6:6" s="5" customFormat="1">
      <c r="F353" s="10"/>
    </row>
    <row r="354" spans="6:6" s="5" customFormat="1">
      <c r="F354" s="10"/>
    </row>
    <row r="355" spans="6:6" s="5" customFormat="1">
      <c r="F355" s="10"/>
    </row>
    <row r="356" spans="6:6" s="5" customFormat="1">
      <c r="F356" s="10"/>
    </row>
    <row r="357" spans="6:6" s="5" customFormat="1">
      <c r="F357" s="10"/>
    </row>
    <row r="358" spans="6:6" s="5" customFormat="1">
      <c r="F358" s="10"/>
    </row>
    <row r="359" spans="6:6" s="5" customFormat="1">
      <c r="F359" s="10"/>
    </row>
    <row r="360" spans="6:6" s="5" customFormat="1">
      <c r="F360" s="10"/>
    </row>
    <row r="361" spans="6:6" s="5" customFormat="1">
      <c r="F361" s="10"/>
    </row>
    <row r="362" spans="6:6" s="5" customFormat="1">
      <c r="F362" s="10"/>
    </row>
    <row r="363" spans="6:6" s="5" customFormat="1">
      <c r="F363" s="10"/>
    </row>
    <row r="364" spans="6:6" s="5" customFormat="1">
      <c r="F364" s="10"/>
    </row>
    <row r="365" spans="6:6" s="5" customFormat="1">
      <c r="F365" s="10"/>
    </row>
    <row r="366" spans="6:6" s="5" customFormat="1">
      <c r="F366" s="10"/>
    </row>
    <row r="367" spans="6:6" s="5" customFormat="1">
      <c r="F367" s="10"/>
    </row>
    <row r="368" spans="6:6" s="5" customFormat="1">
      <c r="F368" s="10"/>
    </row>
    <row r="369" spans="6:6" s="5" customFormat="1">
      <c r="F369" s="10"/>
    </row>
    <row r="370" spans="6:6" s="5" customFormat="1">
      <c r="F370" s="10"/>
    </row>
    <row r="371" spans="6:6" s="5" customFormat="1">
      <c r="F371" s="10"/>
    </row>
    <row r="372" spans="6:6" s="5" customFormat="1">
      <c r="F372" s="10"/>
    </row>
    <row r="373" spans="6:6" s="5" customFormat="1">
      <c r="F373" s="10"/>
    </row>
    <row r="374" spans="6:6" s="5" customFormat="1">
      <c r="F374" s="10"/>
    </row>
    <row r="375" spans="6:6" s="5" customFormat="1">
      <c r="F375" s="10"/>
    </row>
    <row r="376" spans="6:6" s="5" customFormat="1">
      <c r="F376" s="10"/>
    </row>
    <row r="377" spans="6:6" s="5" customFormat="1">
      <c r="F377" s="10"/>
    </row>
    <row r="378" spans="6:6" s="5" customFormat="1">
      <c r="F378" s="10"/>
    </row>
    <row r="379" spans="6:6" s="5" customFormat="1">
      <c r="F379" s="10"/>
    </row>
    <row r="380" spans="6:6" s="5" customFormat="1">
      <c r="F380" s="10"/>
    </row>
    <row r="381" spans="6:6" s="5" customFormat="1">
      <c r="F381" s="10"/>
    </row>
    <row r="382" spans="6:6" s="5" customFormat="1">
      <c r="F382" s="10"/>
    </row>
    <row r="383" spans="6:6" s="5" customFormat="1">
      <c r="F383" s="10"/>
    </row>
    <row r="384" spans="6:6" s="5" customFormat="1">
      <c r="F384" s="10"/>
    </row>
    <row r="385" spans="2:6" s="5" customFormat="1">
      <c r="F385" s="10"/>
    </row>
    <row r="386" spans="2:6" s="5" customFormat="1">
      <c r="F386" s="10"/>
    </row>
    <row r="387" spans="2:6" s="5" customFormat="1">
      <c r="F387" s="10"/>
    </row>
    <row r="388" spans="2:6" s="5" customFormat="1">
      <c r="F388" s="10"/>
    </row>
    <row r="389" spans="2:6" s="5" customFormat="1">
      <c r="B389" s="18"/>
      <c r="F389" s="10"/>
    </row>
    <row r="390" spans="2:6" s="5" customFormat="1">
      <c r="B390" s="18"/>
      <c r="F390" s="10"/>
    </row>
    <row r="391" spans="2:6" s="5" customFormat="1">
      <c r="B391" s="18"/>
      <c r="F391" s="10"/>
    </row>
  </sheetData>
  <mergeCells count="6">
    <mergeCell ref="B5:F5"/>
    <mergeCell ref="B7:F7"/>
    <mergeCell ref="B10:F10"/>
    <mergeCell ref="B9:F9"/>
    <mergeCell ref="B8:F8"/>
    <mergeCell ref="B6:F6"/>
  </mergeCells>
  <printOptions horizontalCentered="1"/>
  <pageMargins left="0" right="0" top="0.11811023622047245" bottom="0.19685039370078741" header="0" footer="0"/>
  <pageSetup paperSize="9" scale="84" orientation="portrait" r:id="rId1"/>
  <rowBreaks count="1" manualBreakCount="1">
    <brk id="73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231"/>
  <sheetViews>
    <sheetView topLeftCell="A7" workbookViewId="0">
      <selection activeCell="A32" sqref="A32:C32"/>
    </sheetView>
  </sheetViews>
  <sheetFormatPr defaultRowHeight="15"/>
  <cols>
    <col min="3" max="3" width="24.5703125" customWidth="1"/>
    <col min="4" max="4" width="0.7109375" style="10" customWidth="1"/>
    <col min="5" max="5" width="4.5703125" customWidth="1"/>
    <col min="6" max="6" width="3.85546875" customWidth="1"/>
    <col min="7" max="7" width="4.140625" customWidth="1"/>
    <col min="8" max="8" width="4" customWidth="1"/>
    <col min="9" max="9" width="4.140625" customWidth="1"/>
    <col min="10" max="10" width="4.28515625" customWidth="1"/>
    <col min="11" max="11" width="3.85546875" customWidth="1"/>
    <col min="12" max="13" width="4.28515625" customWidth="1"/>
    <col min="14" max="14" width="3.85546875" customWidth="1"/>
    <col min="15" max="15" width="4.42578125" customWidth="1"/>
    <col min="16" max="17" width="4.5703125" customWidth="1"/>
    <col min="18" max="19" width="4" customWidth="1"/>
    <col min="20" max="20" width="4.28515625" customWidth="1"/>
    <col min="21" max="21" width="3.7109375" customWidth="1"/>
    <col min="22" max="22" width="3.85546875" customWidth="1"/>
    <col min="23" max="23" width="4.5703125" customWidth="1"/>
    <col min="24" max="24" width="4" customWidth="1"/>
    <col min="25" max="25" width="3.85546875" customWidth="1"/>
    <col min="26" max="26" width="3.7109375" customWidth="1"/>
    <col min="27" max="27" width="4.5703125" customWidth="1"/>
    <col min="28" max="29" width="4.140625" customWidth="1"/>
    <col min="30" max="30" width="4" customWidth="1"/>
    <col min="31" max="31" width="4.5703125" style="14" customWidth="1"/>
    <col min="32" max="33" width="4" style="14" customWidth="1"/>
    <col min="34" max="34" width="4.28515625" style="14" customWidth="1"/>
    <col min="35" max="35" width="4.42578125" style="14" customWidth="1"/>
    <col min="36" max="36" width="0.5703125" style="32" customWidth="1"/>
    <col min="37" max="37" width="9.5703125" customWidth="1"/>
    <col min="38" max="38" width="9" customWidth="1"/>
    <col min="39" max="73" width="9.140625" style="5"/>
  </cols>
  <sheetData>
    <row r="1" spans="1:73" s="2" customFormat="1">
      <c r="D1" s="10"/>
      <c r="AE1" s="12"/>
      <c r="AF1" s="12"/>
      <c r="AG1" s="12"/>
      <c r="AH1" s="12"/>
      <c r="AI1" s="12"/>
      <c r="AJ1" s="11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s="2" customFormat="1">
      <c r="D2" s="10"/>
      <c r="AE2" s="12"/>
      <c r="AF2" s="12"/>
      <c r="AG2" s="12"/>
      <c r="AH2" s="12"/>
      <c r="AI2" s="12"/>
      <c r="AJ2" s="11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s="2" customFormat="1">
      <c r="D3" s="10"/>
      <c r="AE3" s="12"/>
      <c r="AF3" s="12"/>
      <c r="AG3" s="12"/>
      <c r="AH3" s="12"/>
      <c r="AI3" s="12"/>
      <c r="AJ3" s="11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s="2" customFormat="1">
      <c r="D4" s="10"/>
      <c r="AE4" s="12"/>
      <c r="AF4" s="12"/>
      <c r="AG4" s="12"/>
      <c r="AH4" s="12"/>
      <c r="AI4" s="12"/>
      <c r="AJ4" s="11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s="2" customFormat="1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s="2" customFormat="1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s="2" customFormat="1">
      <c r="A7" s="70" t="s">
        <v>22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s="2" customFormat="1">
      <c r="A8" s="70" t="s">
        <v>15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s="2" customFormat="1">
      <c r="A9" s="70" t="s">
        <v>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2" customFormat="1" ht="15" customHeight="1">
      <c r="A10" s="69" t="s">
        <v>48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2" customFormat="1" ht="15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s="5" customFormat="1" ht="9.7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43"/>
      <c r="AH12" s="30"/>
      <c r="AI12" s="30"/>
      <c r="AJ12" s="30"/>
      <c r="AK12" s="30"/>
      <c r="AL12" s="30"/>
    </row>
    <row r="13" spans="1:73" ht="18" customHeight="1">
      <c r="A13" s="79" t="s">
        <v>3</v>
      </c>
      <c r="B13" s="79"/>
      <c r="C13" s="79"/>
      <c r="D13" s="24"/>
      <c r="E13" s="31">
        <v>1</v>
      </c>
      <c r="F13" s="31">
        <v>2</v>
      </c>
      <c r="G13" s="31">
        <v>3</v>
      </c>
      <c r="H13" s="31">
        <v>4</v>
      </c>
      <c r="I13" s="31">
        <v>5</v>
      </c>
      <c r="J13" s="31">
        <v>6</v>
      </c>
      <c r="K13" s="31">
        <v>7</v>
      </c>
      <c r="L13" s="31">
        <v>8</v>
      </c>
      <c r="M13" s="31">
        <v>9</v>
      </c>
      <c r="N13" s="31">
        <v>10</v>
      </c>
      <c r="O13" s="31">
        <v>11</v>
      </c>
      <c r="P13" s="31">
        <v>12</v>
      </c>
      <c r="Q13" s="31">
        <v>13</v>
      </c>
      <c r="R13" s="31">
        <v>14</v>
      </c>
      <c r="S13" s="31">
        <v>15</v>
      </c>
      <c r="T13" s="31">
        <v>16</v>
      </c>
      <c r="U13" s="31">
        <v>17</v>
      </c>
      <c r="V13" s="31">
        <v>18</v>
      </c>
      <c r="W13" s="31">
        <v>19</v>
      </c>
      <c r="X13" s="31">
        <v>20</v>
      </c>
      <c r="Y13" s="31">
        <v>21</v>
      </c>
      <c r="Z13" s="31">
        <v>22</v>
      </c>
      <c r="AA13" s="31">
        <v>23</v>
      </c>
      <c r="AB13" s="31">
        <v>24</v>
      </c>
      <c r="AC13" s="31">
        <v>25</v>
      </c>
      <c r="AD13" s="31">
        <v>26</v>
      </c>
      <c r="AE13" s="31">
        <v>27</v>
      </c>
      <c r="AF13" s="31">
        <v>28</v>
      </c>
      <c r="AG13" s="31">
        <v>29</v>
      </c>
      <c r="AH13" s="31">
        <v>30</v>
      </c>
      <c r="AI13" s="31">
        <v>31</v>
      </c>
      <c r="AJ13" s="17"/>
      <c r="AK13" s="73" t="s">
        <v>25</v>
      </c>
      <c r="AL13" s="72" t="s">
        <v>38</v>
      </c>
    </row>
    <row r="14" spans="1:73" ht="19.5" customHeight="1">
      <c r="A14" s="79"/>
      <c r="B14" s="79"/>
      <c r="C14" s="79"/>
      <c r="D14" s="24"/>
      <c r="E14" s="15" t="s">
        <v>36</v>
      </c>
      <c r="F14" s="15" t="s">
        <v>37</v>
      </c>
      <c r="G14" s="15" t="s">
        <v>32</v>
      </c>
      <c r="H14" s="15" t="s">
        <v>33</v>
      </c>
      <c r="I14" s="15" t="s">
        <v>34</v>
      </c>
      <c r="J14" s="15" t="s">
        <v>35</v>
      </c>
      <c r="K14" s="15" t="s">
        <v>39</v>
      </c>
      <c r="L14" s="15" t="s">
        <v>36</v>
      </c>
      <c r="M14" s="15" t="s">
        <v>37</v>
      </c>
      <c r="N14" s="15" t="s">
        <v>32</v>
      </c>
      <c r="O14" s="15" t="s">
        <v>33</v>
      </c>
      <c r="P14" s="15" t="s">
        <v>34</v>
      </c>
      <c r="Q14" s="15" t="s">
        <v>35</v>
      </c>
      <c r="R14" s="15" t="s">
        <v>39</v>
      </c>
      <c r="S14" s="15" t="s">
        <v>36</v>
      </c>
      <c r="T14" s="15" t="s">
        <v>37</v>
      </c>
      <c r="U14" s="15" t="s">
        <v>32</v>
      </c>
      <c r="V14" s="15" t="s">
        <v>33</v>
      </c>
      <c r="W14" s="15" t="s">
        <v>34</v>
      </c>
      <c r="X14" s="15" t="s">
        <v>35</v>
      </c>
      <c r="Y14" s="15" t="s">
        <v>39</v>
      </c>
      <c r="Z14" s="15" t="s">
        <v>36</v>
      </c>
      <c r="AA14" s="15" t="s">
        <v>37</v>
      </c>
      <c r="AB14" s="15" t="s">
        <v>32</v>
      </c>
      <c r="AC14" s="15" t="s">
        <v>33</v>
      </c>
      <c r="AD14" s="15" t="s">
        <v>34</v>
      </c>
      <c r="AE14" s="15" t="s">
        <v>35</v>
      </c>
      <c r="AF14" s="15" t="s">
        <v>39</v>
      </c>
      <c r="AG14" s="15" t="s">
        <v>36</v>
      </c>
      <c r="AH14" s="15" t="s">
        <v>37</v>
      </c>
      <c r="AI14" s="15" t="s">
        <v>32</v>
      </c>
      <c r="AJ14" s="33"/>
      <c r="AK14" s="74"/>
      <c r="AL14" s="72"/>
    </row>
    <row r="15" spans="1:73" s="2" customFormat="1" ht="3.75" customHeight="1">
      <c r="A15" s="4"/>
      <c r="B15" s="4"/>
      <c r="C15" s="4"/>
      <c r="D15" s="4"/>
      <c r="E15" s="4"/>
      <c r="F15" s="4"/>
      <c r="G15" s="3"/>
      <c r="H15" s="3"/>
      <c r="I15" s="4"/>
      <c r="J15" s="4"/>
      <c r="K15" s="4"/>
      <c r="L15" s="4"/>
      <c r="M15" s="4"/>
      <c r="N15" s="3"/>
      <c r="O15" s="3"/>
      <c r="P15" s="4"/>
      <c r="Q15" s="4"/>
      <c r="R15" s="4"/>
      <c r="S15" s="4"/>
      <c r="T15" s="4"/>
      <c r="U15" s="3"/>
      <c r="V15" s="3"/>
      <c r="W15" s="4"/>
      <c r="X15" s="4"/>
      <c r="Y15" s="4"/>
      <c r="Z15" s="4"/>
      <c r="AA15" s="4"/>
      <c r="AB15" s="3"/>
      <c r="AC15" s="3"/>
      <c r="AD15" s="4"/>
      <c r="AE15" s="13"/>
      <c r="AF15" s="13"/>
      <c r="AG15" s="13"/>
      <c r="AH15" s="13"/>
      <c r="AI15" s="13"/>
      <c r="AJ15" s="13"/>
      <c r="AK15" s="34"/>
      <c r="AL15" s="3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8.75" customHeight="1">
      <c r="A16" s="71" t="s">
        <v>16</v>
      </c>
      <c r="B16" s="71"/>
      <c r="C16" s="82"/>
      <c r="D16" s="25"/>
      <c r="E16" s="44"/>
      <c r="F16" s="20">
        <f>7+13</f>
        <v>20</v>
      </c>
      <c r="G16" s="20">
        <f>14+4+12</f>
        <v>30</v>
      </c>
      <c r="H16" s="20">
        <f>8+7</f>
        <v>15</v>
      </c>
      <c r="I16" s="20">
        <v>17</v>
      </c>
      <c r="J16" s="21">
        <f>6+10</f>
        <v>16</v>
      </c>
      <c r="K16" s="75"/>
      <c r="L16" s="75"/>
      <c r="M16" s="20">
        <f>10+5</f>
        <v>15</v>
      </c>
      <c r="N16" s="20">
        <f>11+10</f>
        <v>21</v>
      </c>
      <c r="O16" s="37">
        <v>7</v>
      </c>
      <c r="P16" s="75"/>
      <c r="Q16" s="20"/>
      <c r="R16" s="75"/>
      <c r="S16" s="75"/>
      <c r="T16" s="20">
        <v>8</v>
      </c>
      <c r="U16" s="20">
        <v>12</v>
      </c>
      <c r="V16" s="20">
        <f>2+16</f>
        <v>18</v>
      </c>
      <c r="W16" s="20"/>
      <c r="X16" s="20">
        <v>11</v>
      </c>
      <c r="Y16" s="75"/>
      <c r="Z16" s="75"/>
      <c r="AA16" s="20">
        <v>12</v>
      </c>
      <c r="AB16" s="20">
        <v>6</v>
      </c>
      <c r="AC16" s="20">
        <v>6</v>
      </c>
      <c r="AD16" s="20"/>
      <c r="AE16" s="20"/>
      <c r="AF16" s="75"/>
      <c r="AG16" s="75"/>
      <c r="AH16" s="20">
        <v>8</v>
      </c>
      <c r="AI16" s="20">
        <v>20</v>
      </c>
      <c r="AJ16" s="19"/>
      <c r="AK16" s="23">
        <f>SUM(E16:AI16)</f>
        <v>242</v>
      </c>
      <c r="AL16" s="38">
        <f>IFERROR(AK16/COUNTA(E16:AI16),"")</f>
        <v>14.235294117647058</v>
      </c>
    </row>
    <row r="17" spans="1:73" s="5" customFormat="1" ht="8.25" customHeight="1">
      <c r="A17" s="36"/>
      <c r="B17" s="36"/>
      <c r="C17" s="36"/>
      <c r="D17" s="25"/>
      <c r="E17" s="44"/>
      <c r="F17" s="49"/>
      <c r="G17" s="50"/>
      <c r="H17" s="20"/>
      <c r="I17" s="20"/>
      <c r="J17" s="21"/>
      <c r="K17" s="76"/>
      <c r="L17" s="76"/>
      <c r="M17" s="46"/>
      <c r="N17" s="46"/>
      <c r="O17" s="37"/>
      <c r="P17" s="76"/>
      <c r="Q17" s="20"/>
      <c r="R17" s="76"/>
      <c r="S17" s="76"/>
      <c r="T17" s="49"/>
      <c r="U17" s="50"/>
      <c r="V17" s="20"/>
      <c r="W17" s="20"/>
      <c r="X17" s="20"/>
      <c r="Y17" s="76"/>
      <c r="Z17" s="76"/>
      <c r="AA17" s="49"/>
      <c r="AB17" s="50"/>
      <c r="AC17" s="20"/>
      <c r="AD17" s="20"/>
      <c r="AE17" s="20"/>
      <c r="AF17" s="76"/>
      <c r="AG17" s="76"/>
      <c r="AH17" s="20"/>
      <c r="AI17" s="49"/>
      <c r="AJ17" s="19"/>
      <c r="AK17" s="22"/>
      <c r="AL17" s="39"/>
    </row>
    <row r="18" spans="1:73" s="18" customFormat="1" ht="18.75" customHeight="1">
      <c r="A18" s="71" t="s">
        <v>17</v>
      </c>
      <c r="B18" s="71"/>
      <c r="C18" s="71"/>
      <c r="D18" s="25"/>
      <c r="E18" s="44"/>
      <c r="F18" s="20"/>
      <c r="G18" s="20"/>
      <c r="H18" s="20">
        <v>5</v>
      </c>
      <c r="I18" s="20"/>
      <c r="J18" s="21"/>
      <c r="K18" s="76"/>
      <c r="L18" s="76"/>
      <c r="M18" s="20"/>
      <c r="N18" s="20"/>
      <c r="O18" s="37"/>
      <c r="P18" s="76"/>
      <c r="Q18" s="20"/>
      <c r="R18" s="76"/>
      <c r="S18" s="76"/>
      <c r="T18" s="20"/>
      <c r="U18" s="20"/>
      <c r="V18" s="20">
        <v>7</v>
      </c>
      <c r="W18" s="20"/>
      <c r="X18" s="20"/>
      <c r="Y18" s="76"/>
      <c r="Z18" s="76"/>
      <c r="AA18" s="20"/>
      <c r="AB18" s="20"/>
      <c r="AC18" s="20">
        <v>7</v>
      </c>
      <c r="AD18" s="20"/>
      <c r="AE18" s="20"/>
      <c r="AF18" s="76"/>
      <c r="AG18" s="76"/>
      <c r="AH18" s="20"/>
      <c r="AI18" s="20"/>
      <c r="AJ18" s="19"/>
      <c r="AK18" s="23">
        <f>SUM(E18:AI18)</f>
        <v>19</v>
      </c>
      <c r="AL18" s="38">
        <f t="shared" ref="AL18:AL37" si="0">IFERROR(AK18/COUNTA(E18:AI18),"")</f>
        <v>6.333333333333333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5" customFormat="1" ht="8.25" customHeight="1">
      <c r="A19" s="36"/>
      <c r="B19" s="36"/>
      <c r="C19" s="36"/>
      <c r="D19" s="25"/>
      <c r="E19" s="44"/>
      <c r="F19" s="49"/>
      <c r="G19" s="50"/>
      <c r="H19" s="20"/>
      <c r="I19" s="20"/>
      <c r="J19" s="21"/>
      <c r="K19" s="76"/>
      <c r="L19" s="76"/>
      <c r="M19" s="46"/>
      <c r="N19" s="46"/>
      <c r="O19" s="37"/>
      <c r="P19" s="76"/>
      <c r="Q19" s="20"/>
      <c r="R19" s="76"/>
      <c r="S19" s="76"/>
      <c r="T19" s="49"/>
      <c r="U19" s="50"/>
      <c r="V19" s="20"/>
      <c r="W19" s="20"/>
      <c r="X19" s="20"/>
      <c r="Y19" s="76"/>
      <c r="Z19" s="76"/>
      <c r="AA19" s="49"/>
      <c r="AB19" s="50"/>
      <c r="AC19" s="20"/>
      <c r="AD19" s="20"/>
      <c r="AE19" s="20"/>
      <c r="AF19" s="76"/>
      <c r="AG19" s="76"/>
      <c r="AH19" s="20"/>
      <c r="AI19" s="49"/>
      <c r="AJ19" s="19"/>
      <c r="AK19" s="22"/>
      <c r="AL19" s="39" t="str">
        <f t="shared" si="0"/>
        <v/>
      </c>
    </row>
    <row r="20" spans="1:73" ht="18.75" customHeight="1">
      <c r="A20" s="71" t="s">
        <v>20</v>
      </c>
      <c r="B20" s="71"/>
      <c r="C20" s="71"/>
      <c r="D20" s="25"/>
      <c r="E20" s="44"/>
      <c r="F20" s="20">
        <v>10</v>
      </c>
      <c r="G20" s="20">
        <v>12</v>
      </c>
      <c r="H20" s="20">
        <v>20</v>
      </c>
      <c r="I20" s="20"/>
      <c r="J20" s="21">
        <v>15</v>
      </c>
      <c r="K20" s="76"/>
      <c r="L20" s="76"/>
      <c r="M20" s="20">
        <v>10</v>
      </c>
      <c r="N20" s="20">
        <v>14</v>
      </c>
      <c r="O20" s="37">
        <f>11+25</f>
        <v>36</v>
      </c>
      <c r="P20" s="76"/>
      <c r="Q20" s="20">
        <v>10</v>
      </c>
      <c r="R20" s="76"/>
      <c r="S20" s="76"/>
      <c r="T20" s="20">
        <v>18</v>
      </c>
      <c r="U20" s="20">
        <v>11</v>
      </c>
      <c r="V20" s="20">
        <f>15+21</f>
        <v>36</v>
      </c>
      <c r="W20" s="20"/>
      <c r="X20" s="20">
        <v>11</v>
      </c>
      <c r="Y20" s="76"/>
      <c r="Z20" s="76"/>
      <c r="AA20" s="20">
        <v>5</v>
      </c>
      <c r="AB20" s="20">
        <v>12</v>
      </c>
      <c r="AC20" s="20">
        <v>34</v>
      </c>
      <c r="AD20" s="20"/>
      <c r="AE20" s="20">
        <v>11</v>
      </c>
      <c r="AF20" s="76"/>
      <c r="AG20" s="76"/>
      <c r="AH20" s="20">
        <v>8</v>
      </c>
      <c r="AI20" s="20">
        <v>10</v>
      </c>
      <c r="AJ20" s="19"/>
      <c r="AK20" s="23">
        <f>SUM(E20:AI20)</f>
        <v>283</v>
      </c>
      <c r="AL20" s="40">
        <f t="shared" si="0"/>
        <v>15.722222222222221</v>
      </c>
    </row>
    <row r="21" spans="1:73" s="5" customFormat="1" ht="6.75" customHeight="1">
      <c r="A21" s="36"/>
      <c r="B21" s="36"/>
      <c r="C21" s="36"/>
      <c r="D21" s="25"/>
      <c r="E21" s="44"/>
      <c r="F21" s="49"/>
      <c r="G21" s="50"/>
      <c r="H21" s="20"/>
      <c r="I21" s="20"/>
      <c r="J21" s="21"/>
      <c r="K21" s="76"/>
      <c r="L21" s="76"/>
      <c r="M21" s="46"/>
      <c r="N21" s="46"/>
      <c r="O21" s="37"/>
      <c r="P21" s="76"/>
      <c r="Q21" s="20"/>
      <c r="R21" s="76"/>
      <c r="S21" s="76"/>
      <c r="T21" s="49"/>
      <c r="U21" s="50"/>
      <c r="V21" s="20"/>
      <c r="W21" s="20"/>
      <c r="X21" s="20"/>
      <c r="Y21" s="76"/>
      <c r="Z21" s="76"/>
      <c r="AA21" s="49"/>
      <c r="AB21" s="50"/>
      <c r="AC21" s="20"/>
      <c r="AD21" s="20"/>
      <c r="AE21" s="20"/>
      <c r="AF21" s="76"/>
      <c r="AG21" s="76"/>
      <c r="AH21" s="20"/>
      <c r="AI21" s="49"/>
      <c r="AJ21" s="19"/>
      <c r="AK21" s="22"/>
      <c r="AL21" s="39" t="str">
        <f t="shared" si="0"/>
        <v/>
      </c>
    </row>
    <row r="22" spans="1:73" ht="18.75" customHeight="1">
      <c r="A22" s="71" t="s">
        <v>46</v>
      </c>
      <c r="B22" s="71"/>
      <c r="C22" s="71"/>
      <c r="D22" s="25"/>
      <c r="E22" s="44"/>
      <c r="F22" s="20">
        <v>13</v>
      </c>
      <c r="G22" s="20"/>
      <c r="H22" s="20"/>
      <c r="I22" s="20"/>
      <c r="J22" s="21"/>
      <c r="K22" s="76"/>
      <c r="L22" s="76"/>
      <c r="M22" s="20">
        <f>6+20</f>
        <v>26</v>
      </c>
      <c r="N22" s="20"/>
      <c r="O22" s="37"/>
      <c r="P22" s="76"/>
      <c r="Q22" s="20"/>
      <c r="R22" s="76"/>
      <c r="S22" s="76"/>
      <c r="T22" s="20">
        <v>9</v>
      </c>
      <c r="U22" s="20">
        <v>13</v>
      </c>
      <c r="V22" s="20"/>
      <c r="W22" s="20"/>
      <c r="X22" s="20"/>
      <c r="Y22" s="76"/>
      <c r="Z22" s="76"/>
      <c r="AA22" s="20">
        <v>11</v>
      </c>
      <c r="AB22" s="20">
        <v>4</v>
      </c>
      <c r="AC22" s="20"/>
      <c r="AD22" s="20"/>
      <c r="AE22" s="20"/>
      <c r="AF22" s="76"/>
      <c r="AG22" s="76"/>
      <c r="AH22" s="20">
        <v>15</v>
      </c>
      <c r="AI22" s="20">
        <v>21</v>
      </c>
      <c r="AJ22" s="19"/>
      <c r="AK22" s="23">
        <f>SUM(E22:AI22)</f>
        <v>112</v>
      </c>
      <c r="AL22" s="40">
        <f t="shared" si="0"/>
        <v>14</v>
      </c>
    </row>
    <row r="23" spans="1:73" s="5" customFormat="1" ht="8.25" customHeight="1">
      <c r="A23" s="36"/>
      <c r="B23" s="36"/>
      <c r="C23" s="36"/>
      <c r="D23" s="25"/>
      <c r="E23" s="44"/>
      <c r="F23" s="49"/>
      <c r="G23" s="50"/>
      <c r="H23" s="20"/>
      <c r="I23" s="20"/>
      <c r="J23" s="21"/>
      <c r="K23" s="76"/>
      <c r="L23" s="76"/>
      <c r="M23" s="46"/>
      <c r="N23" s="46"/>
      <c r="O23" s="37"/>
      <c r="P23" s="76"/>
      <c r="Q23" s="20"/>
      <c r="R23" s="76"/>
      <c r="S23" s="76"/>
      <c r="T23" s="49"/>
      <c r="U23" s="50"/>
      <c r="V23" s="20"/>
      <c r="W23" s="20"/>
      <c r="X23" s="20"/>
      <c r="Y23" s="76"/>
      <c r="Z23" s="76"/>
      <c r="AA23" s="49"/>
      <c r="AB23" s="50"/>
      <c r="AC23" s="20"/>
      <c r="AD23" s="20"/>
      <c r="AE23" s="20"/>
      <c r="AF23" s="76"/>
      <c r="AG23" s="76"/>
      <c r="AH23" s="20"/>
      <c r="AI23" s="49"/>
      <c r="AJ23" s="19"/>
      <c r="AK23" s="22"/>
      <c r="AL23" s="39" t="str">
        <f t="shared" si="0"/>
        <v/>
      </c>
    </row>
    <row r="24" spans="1:73" ht="18.75" customHeight="1">
      <c r="A24" s="71" t="s">
        <v>21</v>
      </c>
      <c r="B24" s="71"/>
      <c r="C24" s="71"/>
      <c r="D24" s="25"/>
      <c r="E24" s="44"/>
      <c r="F24" s="20">
        <v>10</v>
      </c>
      <c r="G24" s="20">
        <v>10</v>
      </c>
      <c r="H24" s="20">
        <v>6</v>
      </c>
      <c r="I24" s="20">
        <f>6+4</f>
        <v>10</v>
      </c>
      <c r="J24" s="21">
        <v>5</v>
      </c>
      <c r="K24" s="76"/>
      <c r="L24" s="76"/>
      <c r="M24" s="20">
        <v>4</v>
      </c>
      <c r="N24" s="20"/>
      <c r="O24" s="37">
        <v>5</v>
      </c>
      <c r="P24" s="76"/>
      <c r="Q24" s="20">
        <v>5</v>
      </c>
      <c r="R24" s="76"/>
      <c r="S24" s="76"/>
      <c r="T24" s="20">
        <v>3</v>
      </c>
      <c r="U24" s="20"/>
      <c r="V24" s="20"/>
      <c r="W24" s="20"/>
      <c r="X24" s="20"/>
      <c r="Y24" s="76"/>
      <c r="Z24" s="76"/>
      <c r="AA24" s="20">
        <v>15</v>
      </c>
      <c r="AB24" s="20">
        <v>7</v>
      </c>
      <c r="AC24" s="20">
        <v>2</v>
      </c>
      <c r="AD24" s="20">
        <v>15</v>
      </c>
      <c r="AE24" s="20">
        <v>9</v>
      </c>
      <c r="AF24" s="76"/>
      <c r="AG24" s="76"/>
      <c r="AH24" s="20">
        <v>6</v>
      </c>
      <c r="AI24" s="20">
        <v>8</v>
      </c>
      <c r="AJ24" s="19"/>
      <c r="AK24" s="23">
        <f>SUM(E24:AI24)</f>
        <v>120</v>
      </c>
      <c r="AL24" s="40">
        <f t="shared" si="0"/>
        <v>7.5</v>
      </c>
    </row>
    <row r="25" spans="1:73" s="5" customFormat="1" ht="6" customHeight="1">
      <c r="A25" s="36"/>
      <c r="B25" s="36"/>
      <c r="C25" s="36"/>
      <c r="D25" s="25"/>
      <c r="E25" s="44"/>
      <c r="F25" s="49"/>
      <c r="G25" s="50"/>
      <c r="H25" s="20"/>
      <c r="I25" s="20"/>
      <c r="J25" s="21"/>
      <c r="K25" s="76"/>
      <c r="L25" s="76"/>
      <c r="M25" s="46"/>
      <c r="N25" s="46"/>
      <c r="O25" s="37"/>
      <c r="P25" s="76"/>
      <c r="Q25" s="20"/>
      <c r="R25" s="76"/>
      <c r="S25" s="76"/>
      <c r="T25" s="49"/>
      <c r="U25" s="50"/>
      <c r="V25" s="20"/>
      <c r="W25" s="20"/>
      <c r="X25" s="20"/>
      <c r="Y25" s="76"/>
      <c r="Z25" s="76"/>
      <c r="AA25" s="49"/>
      <c r="AB25" s="50"/>
      <c r="AC25" s="20"/>
      <c r="AD25" s="20"/>
      <c r="AE25" s="20"/>
      <c r="AF25" s="76"/>
      <c r="AG25" s="76"/>
      <c r="AH25" s="20"/>
      <c r="AI25" s="49"/>
      <c r="AJ25" s="19"/>
      <c r="AK25" s="22"/>
      <c r="AL25" s="39" t="str">
        <f t="shared" si="0"/>
        <v/>
      </c>
    </row>
    <row r="26" spans="1:73" ht="18.75" customHeight="1">
      <c r="A26" s="71" t="s">
        <v>42</v>
      </c>
      <c r="B26" s="71"/>
      <c r="C26" s="71"/>
      <c r="D26" s="25"/>
      <c r="E26" s="44"/>
      <c r="F26" s="20">
        <v>43</v>
      </c>
      <c r="G26" s="20">
        <v>11</v>
      </c>
      <c r="H26" s="20">
        <v>39</v>
      </c>
      <c r="I26" s="20">
        <v>45</v>
      </c>
      <c r="J26" s="21">
        <v>39</v>
      </c>
      <c r="K26" s="76"/>
      <c r="L26" s="76"/>
      <c r="M26" s="20">
        <v>45</v>
      </c>
      <c r="N26" s="20">
        <v>46</v>
      </c>
      <c r="O26" s="37">
        <v>39</v>
      </c>
      <c r="P26" s="76"/>
      <c r="Q26" s="20">
        <v>0</v>
      </c>
      <c r="R26" s="76"/>
      <c r="S26" s="76"/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76"/>
      <c r="Z26" s="76"/>
      <c r="AA26" s="20">
        <v>0</v>
      </c>
      <c r="AB26" s="20">
        <v>0</v>
      </c>
      <c r="AC26" s="20">
        <v>0</v>
      </c>
      <c r="AD26" s="20">
        <v>40</v>
      </c>
      <c r="AE26" s="20">
        <v>42</v>
      </c>
      <c r="AF26" s="76"/>
      <c r="AG26" s="76"/>
      <c r="AH26" s="20">
        <v>44</v>
      </c>
      <c r="AI26" s="20">
        <v>32</v>
      </c>
      <c r="AJ26" s="19"/>
      <c r="AK26" s="23">
        <f>SUM(E26:AI26)</f>
        <v>465</v>
      </c>
      <c r="AL26" s="40">
        <f t="shared" si="0"/>
        <v>22.142857142857142</v>
      </c>
    </row>
    <row r="27" spans="1:73" s="5" customFormat="1" ht="8.25" customHeight="1">
      <c r="A27" s="36"/>
      <c r="B27" s="36"/>
      <c r="C27" s="36"/>
      <c r="D27" s="25"/>
      <c r="E27" s="44"/>
      <c r="F27" s="49"/>
      <c r="G27" s="50"/>
      <c r="H27" s="20"/>
      <c r="I27" s="20"/>
      <c r="J27" s="21"/>
      <c r="K27" s="76"/>
      <c r="L27" s="76"/>
      <c r="M27" s="46"/>
      <c r="N27" s="46"/>
      <c r="O27" s="37"/>
      <c r="P27" s="76"/>
      <c r="Q27" s="20"/>
      <c r="R27" s="76"/>
      <c r="S27" s="76"/>
      <c r="T27" s="49"/>
      <c r="U27" s="50"/>
      <c r="V27" s="20"/>
      <c r="W27" s="20"/>
      <c r="X27" s="20"/>
      <c r="Y27" s="76"/>
      <c r="Z27" s="76"/>
      <c r="AA27" s="49"/>
      <c r="AB27" s="50"/>
      <c r="AC27" s="20"/>
      <c r="AD27" s="20"/>
      <c r="AE27" s="20"/>
      <c r="AF27" s="76"/>
      <c r="AG27" s="76"/>
      <c r="AH27" s="20"/>
      <c r="AI27" s="49"/>
      <c r="AJ27" s="19"/>
      <c r="AK27" s="22"/>
      <c r="AL27" s="39" t="str">
        <f t="shared" si="0"/>
        <v/>
      </c>
    </row>
    <row r="28" spans="1:73" ht="18.75" customHeight="1">
      <c r="A28" s="71" t="s">
        <v>18</v>
      </c>
      <c r="B28" s="71"/>
      <c r="C28" s="71"/>
      <c r="D28" s="25"/>
      <c r="E28" s="44"/>
      <c r="F28" s="20"/>
      <c r="G28" s="20"/>
      <c r="H28" s="20"/>
      <c r="I28" s="20"/>
      <c r="J28" s="21"/>
      <c r="K28" s="76"/>
      <c r="L28" s="76"/>
      <c r="M28" s="20"/>
      <c r="N28" s="20"/>
      <c r="O28" s="37"/>
      <c r="P28" s="76"/>
      <c r="Q28" s="20"/>
      <c r="R28" s="76"/>
      <c r="S28" s="76"/>
      <c r="T28" s="20"/>
      <c r="U28" s="20">
        <v>30</v>
      </c>
      <c r="V28" s="20">
        <v>18</v>
      </c>
      <c r="W28" s="20"/>
      <c r="X28" s="20"/>
      <c r="Y28" s="76"/>
      <c r="Z28" s="76"/>
      <c r="AA28" s="20">
        <v>30</v>
      </c>
      <c r="AB28" s="20">
        <v>40</v>
      </c>
      <c r="AC28" s="20">
        <v>18</v>
      </c>
      <c r="AD28" s="20"/>
      <c r="AE28" s="20">
        <v>12</v>
      </c>
      <c r="AF28" s="76"/>
      <c r="AG28" s="76"/>
      <c r="AH28" s="20">
        <v>28</v>
      </c>
      <c r="AI28" s="20">
        <v>30</v>
      </c>
      <c r="AJ28" s="19"/>
      <c r="AK28" s="23">
        <f>SUM(E28:AI28)</f>
        <v>206</v>
      </c>
      <c r="AL28" s="40">
        <f t="shared" si="0"/>
        <v>25.75</v>
      </c>
    </row>
    <row r="29" spans="1:73" s="5" customFormat="1" ht="8.25" customHeight="1">
      <c r="A29" s="36"/>
      <c r="B29" s="36"/>
      <c r="C29" s="36"/>
      <c r="D29" s="25"/>
      <c r="E29" s="44"/>
      <c r="F29" s="49"/>
      <c r="G29" s="50"/>
      <c r="H29" s="20"/>
      <c r="I29" s="20"/>
      <c r="J29" s="21"/>
      <c r="K29" s="76"/>
      <c r="L29" s="76"/>
      <c r="M29" s="46"/>
      <c r="N29" s="46"/>
      <c r="O29" s="37"/>
      <c r="P29" s="76"/>
      <c r="Q29" s="20"/>
      <c r="R29" s="76"/>
      <c r="S29" s="76"/>
      <c r="T29" s="49"/>
      <c r="U29" s="50"/>
      <c r="V29" s="20"/>
      <c r="W29" s="20"/>
      <c r="X29" s="20"/>
      <c r="Y29" s="76"/>
      <c r="Z29" s="76"/>
      <c r="AA29" s="49"/>
      <c r="AB29" s="50"/>
      <c r="AC29" s="20"/>
      <c r="AD29" s="20"/>
      <c r="AE29" s="20"/>
      <c r="AF29" s="76"/>
      <c r="AG29" s="76"/>
      <c r="AH29" s="20"/>
      <c r="AI29" s="49"/>
      <c r="AJ29" s="19"/>
      <c r="AK29" s="22"/>
      <c r="AL29" s="39" t="str">
        <f t="shared" si="0"/>
        <v/>
      </c>
      <c r="AM29" s="10"/>
    </row>
    <row r="30" spans="1:73" ht="18.75" customHeight="1">
      <c r="A30" s="71" t="s">
        <v>19</v>
      </c>
      <c r="B30" s="71"/>
      <c r="C30" s="71"/>
      <c r="D30" s="25"/>
      <c r="E30" s="44"/>
      <c r="F30" s="20"/>
      <c r="G30" s="20"/>
      <c r="H30" s="20"/>
      <c r="I30" s="20">
        <v>1</v>
      </c>
      <c r="J30" s="21">
        <v>8</v>
      </c>
      <c r="K30" s="76"/>
      <c r="L30" s="76"/>
      <c r="M30" s="20"/>
      <c r="N30" s="20"/>
      <c r="O30" s="37"/>
      <c r="P30" s="76"/>
      <c r="Q30" s="20">
        <v>7</v>
      </c>
      <c r="R30" s="76"/>
      <c r="S30" s="76"/>
      <c r="T30" s="20"/>
      <c r="U30" s="20"/>
      <c r="V30" s="20"/>
      <c r="W30" s="20">
        <v>15</v>
      </c>
      <c r="X30" s="20">
        <v>9</v>
      </c>
      <c r="Y30" s="76"/>
      <c r="Z30" s="76"/>
      <c r="AA30" s="20"/>
      <c r="AB30" s="20"/>
      <c r="AC30" s="20"/>
      <c r="AD30" s="20">
        <v>11</v>
      </c>
      <c r="AE30" s="20">
        <v>11</v>
      </c>
      <c r="AF30" s="76"/>
      <c r="AG30" s="76"/>
      <c r="AH30" s="20"/>
      <c r="AI30" s="20"/>
      <c r="AJ30" s="19"/>
      <c r="AK30" s="23">
        <f>SUM(E30:AI30)</f>
        <v>62</v>
      </c>
      <c r="AL30" s="40">
        <f t="shared" si="0"/>
        <v>8.8571428571428577</v>
      </c>
      <c r="AM30" s="2"/>
    </row>
    <row r="31" spans="1:73" s="5" customFormat="1" ht="8.25" customHeight="1">
      <c r="A31" s="36"/>
      <c r="B31" s="36"/>
      <c r="C31" s="36"/>
      <c r="D31" s="25"/>
      <c r="E31" s="44"/>
      <c r="F31" s="49"/>
      <c r="G31" s="50"/>
      <c r="H31" s="20"/>
      <c r="I31" s="20"/>
      <c r="J31" s="21"/>
      <c r="K31" s="76"/>
      <c r="L31" s="76"/>
      <c r="M31" s="46"/>
      <c r="N31" s="46"/>
      <c r="O31" s="37"/>
      <c r="P31" s="76"/>
      <c r="Q31" s="20"/>
      <c r="R31" s="76"/>
      <c r="S31" s="76"/>
      <c r="T31" s="49"/>
      <c r="U31" s="50"/>
      <c r="V31" s="20"/>
      <c r="W31" s="20"/>
      <c r="X31" s="20"/>
      <c r="Y31" s="76"/>
      <c r="Z31" s="76"/>
      <c r="AA31" s="49"/>
      <c r="AB31" s="50"/>
      <c r="AC31" s="20"/>
      <c r="AD31" s="20"/>
      <c r="AE31" s="20"/>
      <c r="AF31" s="76"/>
      <c r="AG31" s="76"/>
      <c r="AH31" s="20"/>
      <c r="AI31" s="49"/>
      <c r="AJ31" s="19"/>
      <c r="AK31" s="22"/>
      <c r="AL31" s="39" t="str">
        <f t="shared" si="0"/>
        <v/>
      </c>
    </row>
    <row r="32" spans="1:73" ht="18.75" customHeight="1">
      <c r="A32" s="71" t="s">
        <v>47</v>
      </c>
      <c r="B32" s="71"/>
      <c r="C32" s="71"/>
      <c r="D32" s="25"/>
      <c r="E32" s="44"/>
      <c r="F32" s="20">
        <v>0</v>
      </c>
      <c r="G32" s="20">
        <v>0</v>
      </c>
      <c r="H32" s="20">
        <v>0</v>
      </c>
      <c r="I32" s="20">
        <v>3</v>
      </c>
      <c r="J32" s="21">
        <v>0</v>
      </c>
      <c r="K32" s="76"/>
      <c r="L32" s="76"/>
      <c r="M32" s="20">
        <v>0</v>
      </c>
      <c r="N32" s="20">
        <v>0</v>
      </c>
      <c r="O32" s="37">
        <v>0</v>
      </c>
      <c r="P32" s="76"/>
      <c r="Q32" s="20">
        <v>0</v>
      </c>
      <c r="R32" s="76"/>
      <c r="S32" s="76"/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76"/>
      <c r="Z32" s="76"/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76"/>
      <c r="AG32" s="76"/>
      <c r="AH32" s="20">
        <v>0</v>
      </c>
      <c r="AI32" s="20">
        <v>0</v>
      </c>
      <c r="AJ32" s="19"/>
      <c r="AK32" s="23">
        <f>SUM(E32:AI32)</f>
        <v>3</v>
      </c>
      <c r="AL32" s="40">
        <f t="shared" si="0"/>
        <v>0.14285714285714285</v>
      </c>
    </row>
    <row r="33" spans="1:73" s="5" customFormat="1" ht="5.25" customHeight="1">
      <c r="A33" s="36"/>
      <c r="B33" s="36"/>
      <c r="C33" s="36"/>
      <c r="D33" s="25"/>
      <c r="E33" s="48"/>
      <c r="F33" s="45"/>
      <c r="G33" s="45"/>
      <c r="H33" s="45"/>
      <c r="I33" s="45"/>
      <c r="J33" s="45"/>
      <c r="K33" s="76"/>
      <c r="L33" s="76"/>
      <c r="M33" s="54"/>
      <c r="N33" s="54"/>
      <c r="O33" s="37"/>
      <c r="P33" s="76"/>
      <c r="Q33" s="20"/>
      <c r="R33" s="76"/>
      <c r="S33" s="76"/>
      <c r="T33" s="52"/>
      <c r="U33" s="53"/>
      <c r="V33" s="20"/>
      <c r="W33" s="20"/>
      <c r="X33" s="20"/>
      <c r="Y33" s="76"/>
      <c r="Z33" s="76"/>
      <c r="AA33" s="52"/>
      <c r="AB33" s="53"/>
      <c r="AC33" s="20"/>
      <c r="AD33" s="20"/>
      <c r="AE33" s="20"/>
      <c r="AF33" s="76"/>
      <c r="AG33" s="76"/>
      <c r="AH33" s="20"/>
      <c r="AI33" s="52"/>
      <c r="AJ33" s="19"/>
      <c r="AK33" s="22"/>
      <c r="AL33" s="39" t="str">
        <f t="shared" si="0"/>
        <v/>
      </c>
      <c r="AM33" s="10"/>
    </row>
    <row r="34" spans="1:73" s="5" customFormat="1" ht="8.25" hidden="1" customHeight="1">
      <c r="A34" s="36"/>
      <c r="B34" s="36"/>
      <c r="C34" s="36"/>
      <c r="D34" s="25"/>
      <c r="E34" s="51"/>
      <c r="F34" s="47"/>
      <c r="G34" s="47"/>
      <c r="H34" s="47"/>
      <c r="I34" s="47"/>
      <c r="J34" s="47"/>
      <c r="K34" s="76"/>
      <c r="L34" s="76"/>
      <c r="M34" s="46"/>
      <c r="N34" s="46"/>
      <c r="O34" s="37"/>
      <c r="P34" s="76"/>
      <c r="Q34" s="20"/>
      <c r="R34" s="76"/>
      <c r="S34" s="76"/>
      <c r="T34" s="49"/>
      <c r="U34" s="50"/>
      <c r="V34" s="20"/>
      <c r="W34" s="20"/>
      <c r="X34" s="20"/>
      <c r="Y34" s="76"/>
      <c r="Z34" s="76"/>
      <c r="AA34" s="49"/>
      <c r="AB34" s="50"/>
      <c r="AC34" s="20"/>
      <c r="AD34" s="20"/>
      <c r="AE34" s="20"/>
      <c r="AF34" s="76"/>
      <c r="AG34" s="76"/>
      <c r="AH34" s="55"/>
      <c r="AI34" s="49"/>
      <c r="AJ34" s="19"/>
      <c r="AK34" s="22"/>
      <c r="AL34" s="39" t="str">
        <f t="shared" si="0"/>
        <v/>
      </c>
      <c r="AM34" s="10"/>
    </row>
    <row r="35" spans="1:73" s="9" customFormat="1" ht="18.75" customHeight="1">
      <c r="A35" s="71" t="s">
        <v>40</v>
      </c>
      <c r="B35" s="71"/>
      <c r="C35" s="71"/>
      <c r="D35" s="25"/>
      <c r="E35" s="44"/>
      <c r="F35" s="20">
        <v>26</v>
      </c>
      <c r="G35" s="20">
        <v>24</v>
      </c>
      <c r="H35" s="20">
        <v>31</v>
      </c>
      <c r="I35" s="20">
        <v>25</v>
      </c>
      <c r="J35" s="21">
        <v>14</v>
      </c>
      <c r="K35" s="76"/>
      <c r="L35" s="76"/>
      <c r="M35" s="20">
        <v>18</v>
      </c>
      <c r="N35" s="20">
        <v>31</v>
      </c>
      <c r="O35" s="37">
        <v>18</v>
      </c>
      <c r="P35" s="76"/>
      <c r="Q35" s="20">
        <v>6</v>
      </c>
      <c r="R35" s="76"/>
      <c r="S35" s="76"/>
      <c r="T35" s="20">
        <v>20</v>
      </c>
      <c r="U35" s="20">
        <v>22</v>
      </c>
      <c r="V35" s="20">
        <v>29</v>
      </c>
      <c r="W35" s="20">
        <v>13</v>
      </c>
      <c r="X35" s="20">
        <v>26</v>
      </c>
      <c r="Y35" s="76"/>
      <c r="Z35" s="76"/>
      <c r="AA35" s="20">
        <v>20</v>
      </c>
      <c r="AB35" s="20">
        <v>32</v>
      </c>
      <c r="AC35" s="20">
        <v>14</v>
      </c>
      <c r="AD35" s="20">
        <v>13</v>
      </c>
      <c r="AE35" s="20">
        <v>26</v>
      </c>
      <c r="AF35" s="76"/>
      <c r="AG35" s="76"/>
      <c r="AH35" s="20">
        <v>17</v>
      </c>
      <c r="AI35" s="20">
        <v>38</v>
      </c>
      <c r="AJ35" s="19"/>
      <c r="AK35" s="23">
        <f>SUM(E35:AI35)</f>
        <v>463</v>
      </c>
      <c r="AL35" s="40">
        <f t="shared" si="0"/>
        <v>22.047619047619047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:73" s="10" customFormat="1" ht="3.75" customHeight="1">
      <c r="A36" s="25"/>
      <c r="B36" s="25"/>
      <c r="C36" s="25"/>
      <c r="D36" s="25"/>
      <c r="E36" s="44"/>
      <c r="F36" s="49"/>
      <c r="G36" s="50"/>
      <c r="H36" s="20"/>
      <c r="I36" s="20"/>
      <c r="J36" s="21"/>
      <c r="K36" s="76"/>
      <c r="L36" s="76"/>
      <c r="M36" s="46"/>
      <c r="N36" s="46"/>
      <c r="O36" s="37"/>
      <c r="P36" s="76"/>
      <c r="Q36" s="20"/>
      <c r="R36" s="76"/>
      <c r="S36" s="76"/>
      <c r="T36" s="49"/>
      <c r="U36" s="50"/>
      <c r="V36" s="20"/>
      <c r="W36" s="20"/>
      <c r="X36" s="20"/>
      <c r="Y36" s="76"/>
      <c r="Z36" s="76"/>
      <c r="AA36" s="49"/>
      <c r="AB36" s="50"/>
      <c r="AC36" s="20"/>
      <c r="AD36" s="20"/>
      <c r="AE36" s="20"/>
      <c r="AF36" s="76"/>
      <c r="AG36" s="76"/>
      <c r="AH36" s="20"/>
      <c r="AI36" s="49"/>
      <c r="AJ36" s="19"/>
      <c r="AK36" s="22"/>
      <c r="AL36" s="39" t="str">
        <f t="shared" si="0"/>
        <v/>
      </c>
    </row>
    <row r="37" spans="1:73" ht="27" customHeight="1">
      <c r="A37" s="80" t="s">
        <v>24</v>
      </c>
      <c r="B37" s="80"/>
      <c r="C37" s="80"/>
      <c r="D37" s="26"/>
      <c r="E37" s="44"/>
      <c r="F37" s="20">
        <f>SUM(F16:F36)</f>
        <v>122</v>
      </c>
      <c r="G37" s="20">
        <f>SUM(G16:G36)</f>
        <v>87</v>
      </c>
      <c r="H37" s="20">
        <f>SUM(H16:H36)</f>
        <v>116</v>
      </c>
      <c r="I37" s="20">
        <f>SUM(I16:I36)</f>
        <v>101</v>
      </c>
      <c r="J37" s="21">
        <f>SUM(J16:J36)</f>
        <v>97</v>
      </c>
      <c r="K37" s="76"/>
      <c r="L37" s="76"/>
      <c r="M37" s="20">
        <f>SUM(M16:M36)</f>
        <v>118</v>
      </c>
      <c r="N37" s="20">
        <f>SUM(N16:N36)</f>
        <v>112</v>
      </c>
      <c r="O37" s="37">
        <f>SUM(O16:O36)</f>
        <v>105</v>
      </c>
      <c r="P37" s="76"/>
      <c r="Q37" s="20">
        <f>SUM(Q16:Q36)</f>
        <v>28</v>
      </c>
      <c r="R37" s="76"/>
      <c r="S37" s="76"/>
      <c r="T37" s="20">
        <f>SUM(T16:T36)</f>
        <v>58</v>
      </c>
      <c r="U37" s="20">
        <f>SUM(U16:U36)</f>
        <v>88</v>
      </c>
      <c r="V37" s="20">
        <f>SUM(V16:V36)</f>
        <v>108</v>
      </c>
      <c r="W37" s="20">
        <f>SUM(W16:W36)</f>
        <v>28</v>
      </c>
      <c r="X37" s="20">
        <f>SUM(X16:X36)</f>
        <v>57</v>
      </c>
      <c r="Y37" s="76"/>
      <c r="Z37" s="76"/>
      <c r="AA37" s="20">
        <f>SUM(AA16:AA36)</f>
        <v>93</v>
      </c>
      <c r="AB37" s="20">
        <f>SUM(AB16:AB36)</f>
        <v>101</v>
      </c>
      <c r="AC37" s="20">
        <f>SUM(AC16:AC36)</f>
        <v>81</v>
      </c>
      <c r="AD37" s="20">
        <f>SUM(AD16:AD36)</f>
        <v>79</v>
      </c>
      <c r="AE37" s="20">
        <f>SUM(AE16:AE36)</f>
        <v>111</v>
      </c>
      <c r="AF37" s="76"/>
      <c r="AG37" s="76"/>
      <c r="AH37" s="20">
        <f>SUM(AH16:AH36)</f>
        <v>126</v>
      </c>
      <c r="AI37" s="20">
        <f>SUM(AI16:AI36)</f>
        <v>159</v>
      </c>
      <c r="AJ37" s="19"/>
      <c r="AK37" s="23">
        <f>SUM(E37:AI37)</f>
        <v>1975</v>
      </c>
      <c r="AL37" s="40">
        <f t="shared" si="0"/>
        <v>94.047619047619051</v>
      </c>
    </row>
    <row r="38" spans="1:73" s="10" customFormat="1" ht="3.75" customHeight="1">
      <c r="A38" s="26"/>
      <c r="B38" s="26"/>
      <c r="C38" s="26"/>
      <c r="D38" s="26"/>
      <c r="E38" s="44"/>
      <c r="F38" s="49"/>
      <c r="G38" s="50"/>
      <c r="H38" s="20"/>
      <c r="I38" s="20"/>
      <c r="J38" s="21"/>
      <c r="K38" s="76"/>
      <c r="L38" s="76"/>
      <c r="M38" s="46"/>
      <c r="N38" s="46"/>
      <c r="O38" s="37"/>
      <c r="P38" s="76"/>
      <c r="Q38" s="20"/>
      <c r="R38" s="76"/>
      <c r="S38" s="76"/>
      <c r="T38" s="49"/>
      <c r="U38" s="50"/>
      <c r="V38" s="20"/>
      <c r="W38" s="20"/>
      <c r="X38" s="20"/>
      <c r="Y38" s="76"/>
      <c r="Z38" s="76"/>
      <c r="AA38" s="49"/>
      <c r="AB38" s="50"/>
      <c r="AC38" s="20"/>
      <c r="AD38" s="20"/>
      <c r="AE38" s="20"/>
      <c r="AF38" s="76"/>
      <c r="AG38" s="76"/>
      <c r="AH38" s="20"/>
      <c r="AI38" s="49"/>
      <c r="AJ38" s="19"/>
      <c r="AK38" s="22"/>
      <c r="AL38" s="39"/>
    </row>
    <row r="39" spans="1:73" s="8" customFormat="1" ht="18.75" customHeight="1">
      <c r="A39" s="77" t="s">
        <v>31</v>
      </c>
      <c r="B39" s="77"/>
      <c r="C39" s="77"/>
      <c r="D39" s="25"/>
      <c r="E39" s="44"/>
      <c r="F39" s="20">
        <f>147+46+16+11+30</f>
        <v>250</v>
      </c>
      <c r="G39" s="20">
        <f>245+61+10+14+46</f>
        <v>376</v>
      </c>
      <c r="H39" s="20">
        <f>333+66+22+18+79</f>
        <v>518</v>
      </c>
      <c r="I39" s="20">
        <f>214+45+4+8+57</f>
        <v>328</v>
      </c>
      <c r="J39" s="21">
        <f>160+35+4+8+56</f>
        <v>263</v>
      </c>
      <c r="K39" s="76"/>
      <c r="L39" s="76"/>
      <c r="M39" s="20">
        <f>156+30+6+5+47</f>
        <v>244</v>
      </c>
      <c r="N39" s="20">
        <f>311+72+12+19+71</f>
        <v>485</v>
      </c>
      <c r="O39" s="37">
        <f>145+34+6+6+42</f>
        <v>233</v>
      </c>
      <c r="P39" s="76"/>
      <c r="Q39" s="20">
        <f>37+11+1+5</f>
        <v>54</v>
      </c>
      <c r="R39" s="76"/>
      <c r="S39" s="76"/>
      <c r="T39" s="20">
        <f>80+25+2+4+45</f>
        <v>156</v>
      </c>
      <c r="U39" s="20">
        <f>147+39+7+32</f>
        <v>225</v>
      </c>
      <c r="V39" s="20">
        <f>277+51+5+10+56</f>
        <v>399</v>
      </c>
      <c r="W39" s="20">
        <f>148+33+25+39</f>
        <v>245</v>
      </c>
      <c r="X39" s="20">
        <f>216+54+2+9+46</f>
        <v>327</v>
      </c>
      <c r="Y39" s="76"/>
      <c r="Z39" s="76"/>
      <c r="AA39" s="20">
        <f>129+28+6+9+29</f>
        <v>201</v>
      </c>
      <c r="AB39" s="20">
        <f>178+45+12+9+49</f>
        <v>293</v>
      </c>
      <c r="AC39" s="20">
        <f>112+24+4+5+25</f>
        <v>170</v>
      </c>
      <c r="AD39" s="20">
        <f>95+26+6+6+28</f>
        <v>161</v>
      </c>
      <c r="AE39" s="20">
        <f>189+58+4+10+56</f>
        <v>317</v>
      </c>
      <c r="AF39" s="76"/>
      <c r="AG39" s="76"/>
      <c r="AH39" s="20">
        <f>165+40+6+3+18</f>
        <v>232</v>
      </c>
      <c r="AI39" s="20">
        <f>312+60+7+14+90</f>
        <v>483</v>
      </c>
      <c r="AJ39" s="19"/>
      <c r="AK39" s="23">
        <f>SUM(E39:AI39)</f>
        <v>5960</v>
      </c>
      <c r="AL39" s="40">
        <f t="shared" ref="AL39:AL45" si="1">IFERROR(AK39/COUNTA(E39:AI39),"")</f>
        <v>283.8095238095238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  <row r="40" spans="1:73" s="5" customFormat="1" ht="3.75" customHeight="1">
      <c r="A40" s="26"/>
      <c r="B40" s="26"/>
      <c r="C40" s="26"/>
      <c r="D40" s="26"/>
      <c r="E40" s="44"/>
      <c r="F40" s="49"/>
      <c r="G40" s="50"/>
      <c r="H40" s="20"/>
      <c r="I40" s="20"/>
      <c r="J40" s="21"/>
      <c r="K40" s="76"/>
      <c r="L40" s="76"/>
      <c r="M40" s="46"/>
      <c r="N40" s="46"/>
      <c r="O40" s="37"/>
      <c r="P40" s="76"/>
      <c r="Q40" s="20"/>
      <c r="R40" s="76"/>
      <c r="S40" s="76"/>
      <c r="T40" s="49"/>
      <c r="U40" s="50"/>
      <c r="V40" s="20"/>
      <c r="W40" s="20"/>
      <c r="X40" s="20"/>
      <c r="Y40" s="76"/>
      <c r="Z40" s="76"/>
      <c r="AA40" s="49"/>
      <c r="AB40" s="50"/>
      <c r="AC40" s="20"/>
      <c r="AD40" s="20"/>
      <c r="AE40" s="20"/>
      <c r="AF40" s="76"/>
      <c r="AG40" s="76"/>
      <c r="AH40" s="20"/>
      <c r="AI40" s="49"/>
      <c r="AJ40" s="19"/>
      <c r="AK40" s="22"/>
      <c r="AL40" s="39" t="str">
        <f t="shared" si="1"/>
        <v/>
      </c>
      <c r="AM40" s="10"/>
    </row>
    <row r="41" spans="1:73" s="8" customFormat="1" ht="48.75" customHeight="1">
      <c r="A41" s="81" t="s">
        <v>29</v>
      </c>
      <c r="B41" s="81"/>
      <c r="C41" s="81"/>
      <c r="D41" s="27"/>
      <c r="E41" s="44"/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76"/>
      <c r="L41" s="76"/>
      <c r="M41" s="20">
        <v>0</v>
      </c>
      <c r="N41" s="20">
        <v>0</v>
      </c>
      <c r="O41" s="20">
        <v>0</v>
      </c>
      <c r="P41" s="76"/>
      <c r="Q41" s="20">
        <v>0</v>
      </c>
      <c r="R41" s="76"/>
      <c r="S41" s="76"/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76"/>
      <c r="Z41" s="76"/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76"/>
      <c r="AG41" s="76"/>
      <c r="AH41" s="20">
        <v>0</v>
      </c>
      <c r="AI41" s="20">
        <v>0</v>
      </c>
      <c r="AJ41" s="17"/>
      <c r="AK41" s="23">
        <f>SUM(E41:AI41)</f>
        <v>0</v>
      </c>
      <c r="AL41" s="40">
        <f t="shared" si="1"/>
        <v>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</row>
    <row r="42" spans="1:73" s="5" customFormat="1" ht="4.5" customHeight="1">
      <c r="A42" s="28"/>
      <c r="B42" s="28"/>
      <c r="C42" s="28"/>
      <c r="D42" s="28"/>
      <c r="E42" s="44"/>
      <c r="F42" s="49"/>
      <c r="G42" s="50"/>
      <c r="H42" s="20"/>
      <c r="I42" s="20"/>
      <c r="J42" s="21"/>
      <c r="K42" s="76"/>
      <c r="L42" s="76"/>
      <c r="M42" s="46"/>
      <c r="N42" s="46"/>
      <c r="O42" s="37"/>
      <c r="P42" s="76"/>
      <c r="Q42" s="20"/>
      <c r="R42" s="76"/>
      <c r="S42" s="76"/>
      <c r="T42" s="49"/>
      <c r="U42" s="50"/>
      <c r="V42" s="20"/>
      <c r="W42" s="20"/>
      <c r="X42" s="20"/>
      <c r="Y42" s="76"/>
      <c r="Z42" s="76"/>
      <c r="AA42" s="49"/>
      <c r="AB42" s="50"/>
      <c r="AC42" s="20"/>
      <c r="AD42" s="20"/>
      <c r="AE42" s="20"/>
      <c r="AF42" s="76"/>
      <c r="AG42" s="76"/>
      <c r="AH42" s="20"/>
      <c r="AI42" s="49"/>
      <c r="AJ42" s="19"/>
      <c r="AK42" s="22"/>
      <c r="AL42" s="39" t="str">
        <f t="shared" si="1"/>
        <v/>
      </c>
      <c r="AM42" s="10"/>
    </row>
    <row r="43" spans="1:73" s="5" customFormat="1" ht="49.5" customHeight="1">
      <c r="A43" s="81" t="s">
        <v>30</v>
      </c>
      <c r="B43" s="81"/>
      <c r="C43" s="81"/>
      <c r="D43" s="27"/>
      <c r="E43" s="44"/>
      <c r="F43" s="20">
        <v>79</v>
      </c>
      <c r="G43" s="20">
        <v>54</v>
      </c>
      <c r="H43" s="20">
        <v>28</v>
      </c>
      <c r="I43" s="20">
        <v>63</v>
      </c>
      <c r="J43" s="21">
        <v>41</v>
      </c>
      <c r="K43" s="76"/>
      <c r="L43" s="76"/>
      <c r="M43" s="20">
        <v>73</v>
      </c>
      <c r="N43" s="20">
        <v>47</v>
      </c>
      <c r="O43" s="37">
        <v>52</v>
      </c>
      <c r="P43" s="76"/>
      <c r="Q43" s="20">
        <v>0</v>
      </c>
      <c r="R43" s="76"/>
      <c r="S43" s="76"/>
      <c r="T43" s="20">
        <v>23</v>
      </c>
      <c r="U43" s="20">
        <v>17</v>
      </c>
      <c r="V43" s="20">
        <v>19</v>
      </c>
      <c r="W43" s="20">
        <v>14</v>
      </c>
      <c r="X43" s="20">
        <v>36</v>
      </c>
      <c r="Y43" s="76"/>
      <c r="Z43" s="76"/>
      <c r="AA43" s="20">
        <v>20</v>
      </c>
      <c r="AB43" s="20">
        <v>17</v>
      </c>
      <c r="AC43" s="20">
        <v>9</v>
      </c>
      <c r="AD43" s="20">
        <v>31</v>
      </c>
      <c r="AE43" s="20">
        <v>8</v>
      </c>
      <c r="AF43" s="76"/>
      <c r="AG43" s="76"/>
      <c r="AH43" s="20">
        <v>32</v>
      </c>
      <c r="AI43" s="20">
        <v>5</v>
      </c>
      <c r="AJ43" s="19"/>
      <c r="AK43" s="23">
        <f>SUM(E43:AI43)</f>
        <v>668</v>
      </c>
      <c r="AL43" s="40">
        <f t="shared" si="1"/>
        <v>31.80952380952381</v>
      </c>
    </row>
    <row r="44" spans="1:73" s="5" customFormat="1" ht="3" customHeight="1">
      <c r="A44" s="28"/>
      <c r="B44" s="28"/>
      <c r="C44" s="28"/>
      <c r="D44" s="28"/>
      <c r="E44" s="44"/>
      <c r="F44" s="49"/>
      <c r="G44" s="50"/>
      <c r="H44" s="20"/>
      <c r="I44" s="20"/>
      <c r="J44" s="21"/>
      <c r="K44" s="76"/>
      <c r="L44" s="76"/>
      <c r="M44" s="46"/>
      <c r="N44" s="46"/>
      <c r="O44" s="37"/>
      <c r="P44" s="76"/>
      <c r="Q44" s="20"/>
      <c r="R44" s="76"/>
      <c r="S44" s="76"/>
      <c r="T44" s="49"/>
      <c r="U44" s="50"/>
      <c r="V44" s="20"/>
      <c r="W44" s="20"/>
      <c r="X44" s="20"/>
      <c r="Y44" s="76"/>
      <c r="Z44" s="76"/>
      <c r="AA44" s="49"/>
      <c r="AB44" s="50"/>
      <c r="AC44" s="20"/>
      <c r="AD44" s="20"/>
      <c r="AE44" s="20"/>
      <c r="AF44" s="76"/>
      <c r="AG44" s="76"/>
      <c r="AH44" s="20"/>
      <c r="AI44" s="49"/>
      <c r="AJ44" s="19"/>
      <c r="AK44" s="22"/>
      <c r="AL44" s="39" t="str">
        <f t="shared" si="1"/>
        <v/>
      </c>
      <c r="AM44" s="10"/>
    </row>
    <row r="45" spans="1:73" s="2" customFormat="1" ht="27.75" customHeight="1">
      <c r="A45" s="78" t="s">
        <v>27</v>
      </c>
      <c r="B45" s="78"/>
      <c r="C45" s="78"/>
      <c r="D45" s="29"/>
      <c r="E45" s="44"/>
      <c r="F45" s="20">
        <f>F37-F32-F22-F35</f>
        <v>83</v>
      </c>
      <c r="G45" s="20">
        <f>G37-G32-G22-G35</f>
        <v>63</v>
      </c>
      <c r="H45" s="20">
        <f>H37-H32-H22-H35</f>
        <v>85</v>
      </c>
      <c r="I45" s="20">
        <f>I37-I32-I22-I35</f>
        <v>73</v>
      </c>
      <c r="J45" s="20">
        <f>J37-J32-J22-J35</f>
        <v>83</v>
      </c>
      <c r="K45" s="76"/>
      <c r="L45" s="76"/>
      <c r="M45" s="20">
        <f>M37-M32-M22-M35</f>
        <v>74</v>
      </c>
      <c r="N45" s="20">
        <f>N37-N32-N22-N35</f>
        <v>81</v>
      </c>
      <c r="O45" s="20">
        <f>O37-O32-O22-O35</f>
        <v>87</v>
      </c>
      <c r="P45" s="76"/>
      <c r="Q45" s="20">
        <f>Q37-Q32-Q22-Q35</f>
        <v>22</v>
      </c>
      <c r="R45" s="76"/>
      <c r="S45" s="76"/>
      <c r="T45" s="20">
        <f>T37-T32-T22-T35</f>
        <v>29</v>
      </c>
      <c r="U45" s="20">
        <f>U37-U32-U22-U35</f>
        <v>53</v>
      </c>
      <c r="V45" s="20">
        <f>V37-V32-V22-V35</f>
        <v>79</v>
      </c>
      <c r="W45" s="20">
        <f>W37-W32-W22-W35</f>
        <v>15</v>
      </c>
      <c r="X45" s="20">
        <f>X37-X32-X22-X35</f>
        <v>31</v>
      </c>
      <c r="Y45" s="76"/>
      <c r="Z45" s="76"/>
      <c r="AA45" s="20">
        <f>AA37-AA32-AA22-AA35</f>
        <v>62</v>
      </c>
      <c r="AB45" s="20">
        <f>AB37-AB32-AB22-AB35</f>
        <v>65</v>
      </c>
      <c r="AC45" s="20">
        <f>AC37-AC32-AC22-AC35</f>
        <v>67</v>
      </c>
      <c r="AD45" s="20">
        <f>AD37-AD32-AD22-AD35</f>
        <v>66</v>
      </c>
      <c r="AE45" s="20">
        <f>AE37-AE32-AE22-AE35</f>
        <v>85</v>
      </c>
      <c r="AF45" s="76"/>
      <c r="AG45" s="76"/>
      <c r="AH45" s="20">
        <f>AH37-AH32-AH22-AH35</f>
        <v>94</v>
      </c>
      <c r="AI45" s="20">
        <f>AI37-AI32-AI22-AI35</f>
        <v>100</v>
      </c>
      <c r="AJ45" s="19"/>
      <c r="AK45" s="23">
        <f>SUM(E45:AI45)</f>
        <v>1397</v>
      </c>
      <c r="AL45" s="40">
        <f t="shared" si="1"/>
        <v>66.523809523809518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</row>
    <row r="46" spans="1:73" s="5" customFormat="1">
      <c r="D46" s="10"/>
      <c r="AE46" s="12"/>
      <c r="AF46" s="12"/>
      <c r="AG46" s="12"/>
      <c r="AH46" s="12"/>
      <c r="AI46" s="12"/>
      <c r="AJ46" s="11"/>
    </row>
    <row r="47" spans="1:73" s="5" customFormat="1">
      <c r="D47" s="10"/>
      <c r="AE47" s="12"/>
      <c r="AF47" s="12"/>
      <c r="AG47" s="12"/>
      <c r="AH47" s="12"/>
      <c r="AI47" s="12"/>
      <c r="AJ47" s="11"/>
    </row>
    <row r="48" spans="1:73" s="5" customFormat="1">
      <c r="D48" s="10"/>
      <c r="AE48" s="12"/>
      <c r="AF48" s="12"/>
      <c r="AG48" s="12"/>
      <c r="AH48" s="12"/>
      <c r="AI48" s="12"/>
      <c r="AJ48" s="11"/>
    </row>
    <row r="49" spans="4:36" s="5" customFormat="1">
      <c r="D49" s="10"/>
      <c r="AE49" s="12"/>
      <c r="AF49" s="12"/>
      <c r="AG49" s="12"/>
      <c r="AH49" s="12"/>
      <c r="AI49" s="12"/>
      <c r="AJ49" s="11"/>
    </row>
    <row r="50" spans="4:36" s="5" customFormat="1">
      <c r="D50" s="10"/>
      <c r="AE50" s="12"/>
      <c r="AF50" s="12"/>
      <c r="AG50" s="12"/>
      <c r="AH50" s="12"/>
      <c r="AI50" s="12"/>
      <c r="AJ50" s="11"/>
    </row>
    <row r="51" spans="4:36" s="5" customFormat="1">
      <c r="D51" s="10"/>
      <c r="AE51" s="12"/>
      <c r="AF51" s="12"/>
      <c r="AG51" s="12"/>
      <c r="AH51" s="12"/>
      <c r="AI51" s="12"/>
      <c r="AJ51" s="11"/>
    </row>
    <row r="52" spans="4:36" s="5" customFormat="1">
      <c r="D52" s="10"/>
      <c r="AE52" s="12"/>
      <c r="AF52" s="12"/>
      <c r="AG52" s="12"/>
      <c r="AH52" s="12"/>
      <c r="AI52" s="12"/>
      <c r="AJ52" s="11"/>
    </row>
    <row r="53" spans="4:36" s="5" customFormat="1">
      <c r="D53" s="10"/>
      <c r="AE53" s="12"/>
      <c r="AF53" s="12"/>
      <c r="AG53" s="12"/>
      <c r="AH53" s="12"/>
      <c r="AI53" s="12"/>
      <c r="AJ53" s="11"/>
    </row>
    <row r="54" spans="4:36" s="5" customFormat="1">
      <c r="D54" s="10"/>
      <c r="AE54" s="12"/>
      <c r="AF54" s="12"/>
      <c r="AG54" s="12"/>
      <c r="AH54" s="12"/>
      <c r="AI54" s="12"/>
      <c r="AJ54" s="11"/>
    </row>
    <row r="55" spans="4:36" s="5" customFormat="1">
      <c r="D55" s="10"/>
      <c r="AE55" s="12"/>
      <c r="AF55" s="12"/>
      <c r="AG55" s="12"/>
      <c r="AH55" s="12"/>
      <c r="AI55" s="12"/>
      <c r="AJ55" s="11"/>
    </row>
    <row r="56" spans="4:36" s="5" customFormat="1">
      <c r="D56" s="10"/>
      <c r="AE56" s="12"/>
      <c r="AF56" s="12"/>
      <c r="AG56" s="12"/>
      <c r="AH56" s="12"/>
      <c r="AI56" s="12"/>
      <c r="AJ56" s="11"/>
    </row>
    <row r="57" spans="4:36" s="5" customFormat="1">
      <c r="D57" s="10"/>
      <c r="AE57" s="12"/>
      <c r="AF57" s="12"/>
      <c r="AG57" s="12"/>
      <c r="AH57" s="12"/>
      <c r="AI57" s="12"/>
      <c r="AJ57" s="11"/>
    </row>
    <row r="58" spans="4:36" s="5" customFormat="1">
      <c r="D58" s="10"/>
      <c r="AE58" s="12"/>
      <c r="AF58" s="12"/>
      <c r="AG58" s="12"/>
      <c r="AH58" s="12"/>
      <c r="AI58" s="12"/>
      <c r="AJ58" s="11"/>
    </row>
    <row r="59" spans="4:36" s="5" customFormat="1">
      <c r="D59" s="10"/>
      <c r="AE59" s="12"/>
      <c r="AF59" s="12"/>
      <c r="AG59" s="12"/>
      <c r="AH59" s="12"/>
      <c r="AI59" s="12"/>
      <c r="AJ59" s="11"/>
    </row>
    <row r="60" spans="4:36" s="5" customFormat="1">
      <c r="D60" s="10"/>
      <c r="AE60" s="12"/>
      <c r="AF60" s="12"/>
      <c r="AG60" s="12"/>
      <c r="AH60" s="12"/>
      <c r="AI60" s="12"/>
      <c r="AJ60" s="11"/>
    </row>
    <row r="61" spans="4:36" s="5" customFormat="1">
      <c r="D61" s="10"/>
      <c r="AE61" s="12"/>
      <c r="AF61" s="12"/>
      <c r="AG61" s="12"/>
      <c r="AH61" s="12"/>
      <c r="AI61" s="12"/>
      <c r="AJ61" s="11"/>
    </row>
    <row r="62" spans="4:36" s="5" customFormat="1">
      <c r="D62" s="10"/>
      <c r="AE62" s="12"/>
      <c r="AF62" s="12"/>
      <c r="AG62" s="12"/>
      <c r="AH62" s="12"/>
      <c r="AI62" s="12"/>
      <c r="AJ62" s="11"/>
    </row>
    <row r="63" spans="4:36" s="5" customFormat="1">
      <c r="D63" s="10"/>
      <c r="AE63" s="12"/>
      <c r="AF63" s="12"/>
      <c r="AG63" s="12"/>
      <c r="AH63" s="12"/>
      <c r="AI63" s="12"/>
      <c r="AJ63" s="11"/>
    </row>
    <row r="64" spans="4:36" s="5" customFormat="1">
      <c r="D64" s="10"/>
      <c r="AE64" s="12"/>
      <c r="AF64" s="12"/>
      <c r="AG64" s="12"/>
      <c r="AH64" s="12"/>
      <c r="AI64" s="12"/>
      <c r="AJ64" s="11"/>
    </row>
    <row r="65" spans="4:36" s="5" customFormat="1">
      <c r="D65" s="10"/>
      <c r="AE65" s="12"/>
      <c r="AF65" s="12"/>
      <c r="AG65" s="12"/>
      <c r="AH65" s="12"/>
      <c r="AI65" s="12"/>
      <c r="AJ65" s="11"/>
    </row>
    <row r="66" spans="4:36" s="5" customFormat="1">
      <c r="D66" s="10"/>
      <c r="AE66" s="12"/>
      <c r="AF66" s="12"/>
      <c r="AG66" s="12"/>
      <c r="AH66" s="12"/>
      <c r="AI66" s="12"/>
      <c r="AJ66" s="11"/>
    </row>
    <row r="67" spans="4:36" s="5" customFormat="1">
      <c r="D67" s="10"/>
      <c r="AE67" s="12"/>
      <c r="AF67" s="12"/>
      <c r="AG67" s="12"/>
      <c r="AH67" s="12"/>
      <c r="AI67" s="12"/>
      <c r="AJ67" s="11"/>
    </row>
    <row r="68" spans="4:36" s="5" customFormat="1">
      <c r="D68" s="10"/>
      <c r="AE68" s="12"/>
      <c r="AF68" s="12"/>
      <c r="AG68" s="12"/>
      <c r="AH68" s="12"/>
      <c r="AI68" s="12"/>
      <c r="AJ68" s="11"/>
    </row>
    <row r="69" spans="4:36" s="5" customFormat="1">
      <c r="D69" s="10"/>
      <c r="AE69" s="12"/>
      <c r="AF69" s="12"/>
      <c r="AG69" s="12"/>
      <c r="AH69" s="12"/>
      <c r="AI69" s="12"/>
      <c r="AJ69" s="11"/>
    </row>
    <row r="70" spans="4:36" s="5" customFormat="1">
      <c r="D70" s="10"/>
      <c r="AE70" s="12"/>
      <c r="AF70" s="12"/>
      <c r="AG70" s="12"/>
      <c r="AH70" s="12"/>
      <c r="AI70" s="12"/>
      <c r="AJ70" s="11"/>
    </row>
    <row r="71" spans="4:36" s="5" customFormat="1">
      <c r="D71" s="10"/>
      <c r="AE71" s="12"/>
      <c r="AF71" s="12"/>
      <c r="AG71" s="12"/>
      <c r="AH71" s="12"/>
      <c r="AI71" s="12"/>
      <c r="AJ71" s="11"/>
    </row>
    <row r="72" spans="4:36" s="5" customFormat="1">
      <c r="D72" s="10"/>
      <c r="AE72" s="12"/>
      <c r="AF72" s="12"/>
      <c r="AG72" s="12"/>
      <c r="AH72" s="12"/>
      <c r="AI72" s="12"/>
      <c r="AJ72" s="11"/>
    </row>
    <row r="73" spans="4:36" s="5" customFormat="1">
      <c r="D73" s="10"/>
      <c r="AE73" s="12"/>
      <c r="AF73" s="12"/>
      <c r="AG73" s="12"/>
      <c r="AH73" s="12"/>
      <c r="AI73" s="12"/>
      <c r="AJ73" s="11"/>
    </row>
    <row r="74" spans="4:36" s="5" customFormat="1">
      <c r="D74" s="10"/>
      <c r="AE74" s="12"/>
      <c r="AF74" s="12"/>
      <c r="AG74" s="12"/>
      <c r="AH74" s="12"/>
      <c r="AI74" s="12"/>
      <c r="AJ74" s="11"/>
    </row>
    <row r="75" spans="4:36" s="5" customFormat="1">
      <c r="D75" s="10"/>
      <c r="AE75" s="12"/>
      <c r="AF75" s="12"/>
      <c r="AG75" s="12"/>
      <c r="AH75" s="12"/>
      <c r="AI75" s="12"/>
      <c r="AJ75" s="11"/>
    </row>
    <row r="76" spans="4:36" s="5" customFormat="1">
      <c r="D76" s="10"/>
      <c r="AE76" s="12"/>
      <c r="AF76" s="12"/>
      <c r="AG76" s="12"/>
      <c r="AH76" s="12"/>
      <c r="AI76" s="12"/>
      <c r="AJ76" s="11"/>
    </row>
    <row r="77" spans="4:36" s="5" customFormat="1">
      <c r="D77" s="10"/>
      <c r="AE77" s="12"/>
      <c r="AF77" s="12"/>
      <c r="AG77" s="12"/>
      <c r="AH77" s="12"/>
      <c r="AI77" s="12"/>
      <c r="AJ77" s="11"/>
    </row>
    <row r="78" spans="4:36" s="5" customFormat="1">
      <c r="D78" s="10"/>
      <c r="AE78" s="12"/>
      <c r="AF78" s="12"/>
      <c r="AG78" s="12"/>
      <c r="AH78" s="12"/>
      <c r="AI78" s="12"/>
      <c r="AJ78" s="11"/>
    </row>
    <row r="79" spans="4:36" s="5" customFormat="1">
      <c r="D79" s="10"/>
      <c r="AE79" s="12"/>
      <c r="AF79" s="12"/>
      <c r="AG79" s="12"/>
      <c r="AH79" s="12"/>
      <c r="AI79" s="12"/>
      <c r="AJ79" s="11"/>
    </row>
    <row r="80" spans="4:36" s="5" customFormat="1">
      <c r="D80" s="10"/>
      <c r="AE80" s="12"/>
      <c r="AF80" s="12"/>
      <c r="AG80" s="12"/>
      <c r="AH80" s="12"/>
      <c r="AI80" s="12"/>
      <c r="AJ80" s="11"/>
    </row>
    <row r="81" spans="4:36" s="5" customFormat="1">
      <c r="D81" s="10"/>
      <c r="AE81" s="12"/>
      <c r="AF81" s="12"/>
      <c r="AG81" s="12"/>
      <c r="AH81" s="12"/>
      <c r="AI81" s="12"/>
      <c r="AJ81" s="11"/>
    </row>
    <row r="82" spans="4:36" s="5" customFormat="1">
      <c r="D82" s="10"/>
      <c r="AE82" s="12"/>
      <c r="AF82" s="12"/>
      <c r="AG82" s="12"/>
      <c r="AH82" s="12"/>
      <c r="AI82" s="12"/>
      <c r="AJ82" s="11"/>
    </row>
    <row r="83" spans="4:36" s="5" customFormat="1">
      <c r="D83" s="10"/>
      <c r="AE83" s="12"/>
      <c r="AF83" s="12"/>
      <c r="AG83" s="12"/>
      <c r="AH83" s="12"/>
      <c r="AI83" s="12"/>
      <c r="AJ83" s="11"/>
    </row>
    <row r="84" spans="4:36" s="5" customFormat="1">
      <c r="D84" s="10"/>
      <c r="AE84" s="12"/>
      <c r="AF84" s="12"/>
      <c r="AG84" s="12"/>
      <c r="AH84" s="12"/>
      <c r="AI84" s="12"/>
      <c r="AJ84" s="11"/>
    </row>
    <row r="85" spans="4:36" s="5" customFormat="1">
      <c r="D85" s="10"/>
      <c r="AE85" s="12"/>
      <c r="AF85" s="12"/>
      <c r="AG85" s="12"/>
      <c r="AH85" s="12"/>
      <c r="AI85" s="12"/>
      <c r="AJ85" s="11"/>
    </row>
    <row r="86" spans="4:36" s="5" customFormat="1">
      <c r="D86" s="10"/>
      <c r="AE86" s="12"/>
      <c r="AF86" s="12"/>
      <c r="AG86" s="12"/>
      <c r="AH86" s="12"/>
      <c r="AI86" s="12"/>
      <c r="AJ86" s="11"/>
    </row>
    <row r="87" spans="4:36" s="5" customFormat="1">
      <c r="D87" s="10"/>
      <c r="AE87" s="12"/>
      <c r="AF87" s="12"/>
      <c r="AG87" s="12"/>
      <c r="AH87" s="12"/>
      <c r="AI87" s="12"/>
      <c r="AJ87" s="11"/>
    </row>
    <row r="88" spans="4:36" s="5" customFormat="1">
      <c r="D88" s="10"/>
      <c r="AE88" s="12"/>
      <c r="AF88" s="12"/>
      <c r="AG88" s="12"/>
      <c r="AH88" s="12"/>
      <c r="AI88" s="12"/>
      <c r="AJ88" s="11"/>
    </row>
    <row r="89" spans="4:36" s="5" customFormat="1">
      <c r="D89" s="10"/>
      <c r="AE89" s="12"/>
      <c r="AF89" s="12"/>
      <c r="AG89" s="12"/>
      <c r="AH89" s="12"/>
      <c r="AI89" s="12"/>
      <c r="AJ89" s="11"/>
    </row>
    <row r="90" spans="4:36" s="5" customFormat="1">
      <c r="D90" s="10"/>
      <c r="AE90" s="12"/>
      <c r="AF90" s="12"/>
      <c r="AG90" s="12"/>
      <c r="AH90" s="12"/>
      <c r="AI90" s="12"/>
      <c r="AJ90" s="11"/>
    </row>
    <row r="91" spans="4:36" s="5" customFormat="1">
      <c r="D91" s="10"/>
      <c r="AE91" s="12"/>
      <c r="AF91" s="12"/>
      <c r="AG91" s="12"/>
      <c r="AH91" s="12"/>
      <c r="AI91" s="12"/>
      <c r="AJ91" s="11"/>
    </row>
    <row r="92" spans="4:36" s="5" customFormat="1">
      <c r="D92" s="10"/>
      <c r="AE92" s="12"/>
      <c r="AF92" s="12"/>
      <c r="AG92" s="12"/>
      <c r="AH92" s="12"/>
      <c r="AI92" s="12"/>
      <c r="AJ92" s="11"/>
    </row>
    <row r="93" spans="4:36" s="5" customFormat="1">
      <c r="D93" s="10"/>
      <c r="AE93" s="12"/>
      <c r="AF93" s="12"/>
      <c r="AG93" s="12"/>
      <c r="AH93" s="12"/>
      <c r="AI93" s="12"/>
      <c r="AJ93" s="11"/>
    </row>
    <row r="94" spans="4:36" s="5" customFormat="1">
      <c r="D94" s="10"/>
      <c r="AE94" s="12"/>
      <c r="AF94" s="12"/>
      <c r="AG94" s="12"/>
      <c r="AH94" s="12"/>
      <c r="AI94" s="12"/>
      <c r="AJ94" s="11"/>
    </row>
    <row r="95" spans="4:36" s="5" customFormat="1">
      <c r="D95" s="10"/>
      <c r="AE95" s="12"/>
      <c r="AF95" s="12"/>
      <c r="AG95" s="12"/>
      <c r="AH95" s="12"/>
      <c r="AI95" s="12"/>
      <c r="AJ95" s="11"/>
    </row>
    <row r="96" spans="4:36" s="5" customFormat="1">
      <c r="D96" s="10"/>
      <c r="AE96" s="12"/>
      <c r="AF96" s="12"/>
      <c r="AG96" s="12"/>
      <c r="AH96" s="12"/>
      <c r="AI96" s="12"/>
      <c r="AJ96" s="11"/>
    </row>
    <row r="97" spans="4:36" s="5" customFormat="1">
      <c r="D97" s="10"/>
      <c r="AE97" s="12"/>
      <c r="AF97" s="12"/>
      <c r="AG97" s="12"/>
      <c r="AH97" s="12"/>
      <c r="AI97" s="12"/>
      <c r="AJ97" s="11"/>
    </row>
    <row r="98" spans="4:36" s="5" customFormat="1">
      <c r="D98" s="10"/>
      <c r="AE98" s="12"/>
      <c r="AF98" s="12"/>
      <c r="AG98" s="12"/>
      <c r="AH98" s="12"/>
      <c r="AI98" s="12"/>
      <c r="AJ98" s="11"/>
    </row>
    <row r="99" spans="4:36" s="5" customFormat="1">
      <c r="D99" s="10"/>
      <c r="AE99" s="12"/>
      <c r="AF99" s="12"/>
      <c r="AG99" s="12"/>
      <c r="AH99" s="12"/>
      <c r="AI99" s="12"/>
      <c r="AJ99" s="11"/>
    </row>
    <row r="100" spans="4:36" s="5" customFormat="1">
      <c r="D100" s="10"/>
      <c r="AE100" s="12"/>
      <c r="AF100" s="12"/>
      <c r="AG100" s="12"/>
      <c r="AH100" s="12"/>
      <c r="AI100" s="12"/>
      <c r="AJ100" s="11"/>
    </row>
    <row r="101" spans="4:36" s="5" customFormat="1">
      <c r="D101" s="10"/>
      <c r="AE101" s="12"/>
      <c r="AF101" s="12"/>
      <c r="AG101" s="12"/>
      <c r="AH101" s="12"/>
      <c r="AI101" s="12"/>
      <c r="AJ101" s="11"/>
    </row>
    <row r="102" spans="4:36" s="5" customFormat="1">
      <c r="D102" s="10"/>
      <c r="AE102" s="12"/>
      <c r="AF102" s="12"/>
      <c r="AG102" s="12"/>
      <c r="AH102" s="12"/>
      <c r="AI102" s="12"/>
      <c r="AJ102" s="11"/>
    </row>
    <row r="103" spans="4:36" s="5" customFormat="1">
      <c r="D103" s="10"/>
      <c r="AE103" s="12"/>
      <c r="AF103" s="12"/>
      <c r="AG103" s="12"/>
      <c r="AH103" s="12"/>
      <c r="AI103" s="12"/>
      <c r="AJ103" s="11"/>
    </row>
    <row r="104" spans="4:36" s="5" customFormat="1">
      <c r="D104" s="10"/>
      <c r="AE104" s="12"/>
      <c r="AF104" s="12"/>
      <c r="AG104" s="12"/>
      <c r="AH104" s="12"/>
      <c r="AI104" s="12"/>
      <c r="AJ104" s="11"/>
    </row>
    <row r="105" spans="4:36" s="5" customFormat="1">
      <c r="D105" s="10"/>
      <c r="AE105" s="12"/>
      <c r="AF105" s="12"/>
      <c r="AG105" s="12"/>
      <c r="AH105" s="12"/>
      <c r="AI105" s="12"/>
      <c r="AJ105" s="11"/>
    </row>
    <row r="106" spans="4:36" s="5" customFormat="1">
      <c r="D106" s="10"/>
      <c r="AE106" s="12"/>
      <c r="AF106" s="12"/>
      <c r="AG106" s="12"/>
      <c r="AH106" s="12"/>
      <c r="AI106" s="12"/>
      <c r="AJ106" s="11"/>
    </row>
    <row r="107" spans="4:36" s="5" customFormat="1">
      <c r="D107" s="10"/>
      <c r="AE107" s="12"/>
      <c r="AF107" s="12"/>
      <c r="AG107" s="12"/>
      <c r="AH107" s="12"/>
      <c r="AI107" s="12"/>
      <c r="AJ107" s="11"/>
    </row>
    <row r="108" spans="4:36" s="5" customFormat="1">
      <c r="D108" s="10"/>
      <c r="AE108" s="12"/>
      <c r="AF108" s="12"/>
      <c r="AG108" s="12"/>
      <c r="AH108" s="12"/>
      <c r="AI108" s="12"/>
      <c r="AJ108" s="11"/>
    </row>
    <row r="109" spans="4:36" s="5" customFormat="1">
      <c r="D109" s="10"/>
      <c r="AE109" s="12"/>
      <c r="AF109" s="12"/>
      <c r="AG109" s="12"/>
      <c r="AH109" s="12"/>
      <c r="AI109" s="12"/>
      <c r="AJ109" s="11"/>
    </row>
    <row r="110" spans="4:36" s="5" customFormat="1">
      <c r="D110" s="10"/>
      <c r="AE110" s="12"/>
      <c r="AF110" s="12"/>
      <c r="AG110" s="12"/>
      <c r="AH110" s="12"/>
      <c r="AI110" s="12"/>
      <c r="AJ110" s="11"/>
    </row>
    <row r="111" spans="4:36" s="5" customFormat="1">
      <c r="D111" s="10"/>
      <c r="AE111" s="12"/>
      <c r="AF111" s="12"/>
      <c r="AG111" s="12"/>
      <c r="AH111" s="12"/>
      <c r="AI111" s="12"/>
      <c r="AJ111" s="11"/>
    </row>
    <row r="112" spans="4:36" s="5" customFormat="1">
      <c r="D112" s="10"/>
      <c r="AE112" s="12"/>
      <c r="AF112" s="12"/>
      <c r="AG112" s="12"/>
      <c r="AH112" s="12"/>
      <c r="AI112" s="12"/>
      <c r="AJ112" s="11"/>
    </row>
    <row r="113" spans="4:36" s="5" customFormat="1">
      <c r="D113" s="10"/>
      <c r="AE113" s="12"/>
      <c r="AF113" s="12"/>
      <c r="AG113" s="12"/>
      <c r="AH113" s="12"/>
      <c r="AI113" s="12"/>
      <c r="AJ113" s="11"/>
    </row>
    <row r="114" spans="4:36" s="5" customFormat="1">
      <c r="D114" s="10"/>
      <c r="AE114" s="12"/>
      <c r="AF114" s="12"/>
      <c r="AG114" s="12"/>
      <c r="AH114" s="12"/>
      <c r="AI114" s="12"/>
      <c r="AJ114" s="11"/>
    </row>
    <row r="115" spans="4:36" s="5" customFormat="1">
      <c r="D115" s="10"/>
      <c r="AE115" s="12"/>
      <c r="AF115" s="12"/>
      <c r="AG115" s="12"/>
      <c r="AH115" s="12"/>
      <c r="AI115" s="12"/>
      <c r="AJ115" s="11"/>
    </row>
    <row r="116" spans="4:36" s="5" customFormat="1">
      <c r="D116" s="10"/>
      <c r="AE116" s="12"/>
      <c r="AF116" s="12"/>
      <c r="AG116" s="12"/>
      <c r="AH116" s="12"/>
      <c r="AI116" s="12"/>
      <c r="AJ116" s="11"/>
    </row>
    <row r="117" spans="4:36" s="5" customFormat="1">
      <c r="D117" s="10"/>
      <c r="AE117" s="12"/>
      <c r="AF117" s="12"/>
      <c r="AG117" s="12"/>
      <c r="AH117" s="12"/>
      <c r="AI117" s="12"/>
      <c r="AJ117" s="11"/>
    </row>
    <row r="118" spans="4:36" s="5" customFormat="1">
      <c r="D118" s="10"/>
      <c r="AE118" s="12"/>
      <c r="AF118" s="12"/>
      <c r="AG118" s="12"/>
      <c r="AH118" s="12"/>
      <c r="AI118" s="12"/>
      <c r="AJ118" s="11"/>
    </row>
    <row r="119" spans="4:36" s="5" customFormat="1">
      <c r="D119" s="10"/>
      <c r="AE119" s="12"/>
      <c r="AF119" s="12"/>
      <c r="AG119" s="12"/>
      <c r="AH119" s="12"/>
      <c r="AI119" s="12"/>
      <c r="AJ119" s="11"/>
    </row>
    <row r="120" spans="4:36" s="5" customFormat="1">
      <c r="D120" s="10"/>
      <c r="AE120" s="12"/>
      <c r="AF120" s="12"/>
      <c r="AG120" s="12"/>
      <c r="AH120" s="12"/>
      <c r="AI120" s="12"/>
      <c r="AJ120" s="11"/>
    </row>
    <row r="121" spans="4:36" s="5" customFormat="1">
      <c r="D121" s="10"/>
      <c r="AE121" s="12"/>
      <c r="AF121" s="12"/>
      <c r="AG121" s="12"/>
      <c r="AH121" s="12"/>
      <c r="AI121" s="12"/>
      <c r="AJ121" s="11"/>
    </row>
    <row r="122" spans="4:36" s="5" customFormat="1">
      <c r="D122" s="10"/>
      <c r="AE122" s="12"/>
      <c r="AF122" s="12"/>
      <c r="AG122" s="12"/>
      <c r="AH122" s="12"/>
      <c r="AI122" s="12"/>
      <c r="AJ122" s="11"/>
    </row>
    <row r="123" spans="4:36" s="5" customFormat="1">
      <c r="D123" s="10"/>
      <c r="AE123" s="12"/>
      <c r="AF123" s="12"/>
      <c r="AG123" s="12"/>
      <c r="AH123" s="12"/>
      <c r="AI123" s="12"/>
      <c r="AJ123" s="11"/>
    </row>
    <row r="124" spans="4:36" s="5" customFormat="1">
      <c r="D124" s="10"/>
      <c r="AE124" s="12"/>
      <c r="AF124" s="12"/>
      <c r="AG124" s="12"/>
      <c r="AH124" s="12"/>
      <c r="AI124" s="12"/>
      <c r="AJ124" s="11"/>
    </row>
    <row r="125" spans="4:36" s="5" customFormat="1">
      <c r="D125" s="10"/>
      <c r="AE125" s="12"/>
      <c r="AF125" s="12"/>
      <c r="AG125" s="12"/>
      <c r="AH125" s="12"/>
      <c r="AI125" s="12"/>
      <c r="AJ125" s="11"/>
    </row>
    <row r="126" spans="4:36" s="5" customFormat="1">
      <c r="D126" s="10"/>
      <c r="AE126" s="12"/>
      <c r="AF126" s="12"/>
      <c r="AG126" s="12"/>
      <c r="AH126" s="12"/>
      <c r="AI126" s="12"/>
      <c r="AJ126" s="11"/>
    </row>
    <row r="127" spans="4:36" s="5" customFormat="1">
      <c r="D127" s="10"/>
      <c r="AE127" s="12"/>
      <c r="AF127" s="12"/>
      <c r="AG127" s="12"/>
      <c r="AH127" s="12"/>
      <c r="AI127" s="12"/>
      <c r="AJ127" s="11"/>
    </row>
    <row r="128" spans="4:36" s="5" customFormat="1">
      <c r="D128" s="10"/>
      <c r="AE128" s="12"/>
      <c r="AF128" s="12"/>
      <c r="AG128" s="12"/>
      <c r="AH128" s="12"/>
      <c r="AI128" s="12"/>
      <c r="AJ128" s="11"/>
    </row>
    <row r="129" spans="4:36" s="5" customFormat="1">
      <c r="D129" s="10"/>
      <c r="AE129" s="12"/>
      <c r="AF129" s="12"/>
      <c r="AG129" s="12"/>
      <c r="AH129" s="12"/>
      <c r="AI129" s="12"/>
      <c r="AJ129" s="11"/>
    </row>
    <row r="130" spans="4:36" s="5" customFormat="1">
      <c r="D130" s="10"/>
      <c r="AE130" s="12"/>
      <c r="AF130" s="12"/>
      <c r="AG130" s="12"/>
      <c r="AH130" s="12"/>
      <c r="AI130" s="12"/>
      <c r="AJ130" s="11"/>
    </row>
    <row r="131" spans="4:36" s="5" customFormat="1">
      <c r="D131" s="10"/>
      <c r="AE131" s="12"/>
      <c r="AF131" s="12"/>
      <c r="AG131" s="12"/>
      <c r="AH131" s="12"/>
      <c r="AI131" s="12"/>
      <c r="AJ131" s="11"/>
    </row>
    <row r="132" spans="4:36" s="5" customFormat="1">
      <c r="D132" s="10"/>
      <c r="AE132" s="12"/>
      <c r="AF132" s="12"/>
      <c r="AG132" s="12"/>
      <c r="AH132" s="12"/>
      <c r="AI132" s="12"/>
      <c r="AJ132" s="11"/>
    </row>
    <row r="133" spans="4:36" s="5" customFormat="1">
      <c r="D133" s="10"/>
      <c r="AE133" s="12"/>
      <c r="AF133" s="12"/>
      <c r="AG133" s="12"/>
      <c r="AH133" s="12"/>
      <c r="AI133" s="12"/>
      <c r="AJ133" s="11"/>
    </row>
    <row r="134" spans="4:36" s="5" customFormat="1">
      <c r="D134" s="10"/>
      <c r="AE134" s="12"/>
      <c r="AF134" s="12"/>
      <c r="AG134" s="12"/>
      <c r="AH134" s="12"/>
      <c r="AI134" s="12"/>
      <c r="AJ134" s="11"/>
    </row>
    <row r="135" spans="4:36" s="5" customFormat="1">
      <c r="D135" s="10"/>
      <c r="AE135" s="12"/>
      <c r="AF135" s="12"/>
      <c r="AG135" s="12"/>
      <c r="AH135" s="12"/>
      <c r="AI135" s="12"/>
      <c r="AJ135" s="11"/>
    </row>
    <row r="136" spans="4:36" s="5" customFormat="1">
      <c r="D136" s="10"/>
      <c r="AE136" s="12"/>
      <c r="AF136" s="12"/>
      <c r="AG136" s="12"/>
      <c r="AH136" s="12"/>
      <c r="AI136" s="12"/>
      <c r="AJ136" s="11"/>
    </row>
    <row r="137" spans="4:36" s="5" customFormat="1">
      <c r="D137" s="10"/>
      <c r="AE137" s="12"/>
      <c r="AF137" s="12"/>
      <c r="AG137" s="12"/>
      <c r="AH137" s="12"/>
      <c r="AI137" s="12"/>
      <c r="AJ137" s="11"/>
    </row>
    <row r="138" spans="4:36" s="5" customFormat="1">
      <c r="D138" s="10"/>
      <c r="AE138" s="12"/>
      <c r="AF138" s="12"/>
      <c r="AG138" s="12"/>
      <c r="AH138" s="12"/>
      <c r="AI138" s="12"/>
      <c r="AJ138" s="11"/>
    </row>
    <row r="139" spans="4:36" s="5" customFormat="1">
      <c r="D139" s="10"/>
      <c r="AE139" s="12"/>
      <c r="AF139" s="12"/>
      <c r="AG139" s="12"/>
      <c r="AH139" s="12"/>
      <c r="AI139" s="12"/>
      <c r="AJ139" s="11"/>
    </row>
    <row r="140" spans="4:36" s="5" customFormat="1">
      <c r="D140" s="10"/>
      <c r="AE140" s="12"/>
      <c r="AF140" s="12"/>
      <c r="AG140" s="12"/>
      <c r="AH140" s="12"/>
      <c r="AI140" s="12"/>
      <c r="AJ140" s="11"/>
    </row>
    <row r="141" spans="4:36" s="5" customFormat="1">
      <c r="D141" s="10"/>
      <c r="AE141" s="12"/>
      <c r="AF141" s="12"/>
      <c r="AG141" s="12"/>
      <c r="AH141" s="12"/>
      <c r="AI141" s="12"/>
      <c r="AJ141" s="11"/>
    </row>
    <row r="142" spans="4:36" s="5" customFormat="1">
      <c r="D142" s="10"/>
      <c r="AE142" s="12"/>
      <c r="AF142" s="12"/>
      <c r="AG142" s="12"/>
      <c r="AH142" s="12"/>
      <c r="AI142" s="12"/>
      <c r="AJ142" s="11"/>
    </row>
    <row r="143" spans="4:36" s="5" customFormat="1">
      <c r="D143" s="10"/>
      <c r="AE143" s="12"/>
      <c r="AF143" s="12"/>
      <c r="AG143" s="12"/>
      <c r="AH143" s="12"/>
      <c r="AI143" s="12"/>
      <c r="AJ143" s="11"/>
    </row>
    <row r="144" spans="4:36" s="5" customFormat="1">
      <c r="D144" s="10"/>
      <c r="AE144" s="12"/>
      <c r="AF144" s="12"/>
      <c r="AG144" s="12"/>
      <c r="AH144" s="12"/>
      <c r="AI144" s="12"/>
      <c r="AJ144" s="11"/>
    </row>
    <row r="145" spans="4:36" s="5" customFormat="1">
      <c r="D145" s="10"/>
      <c r="AE145" s="12"/>
      <c r="AF145" s="12"/>
      <c r="AG145" s="12"/>
      <c r="AH145" s="12"/>
      <c r="AI145" s="12"/>
      <c r="AJ145" s="11"/>
    </row>
    <row r="146" spans="4:36" s="5" customFormat="1">
      <c r="D146" s="10"/>
      <c r="AE146" s="12"/>
      <c r="AF146" s="12"/>
      <c r="AG146" s="12"/>
      <c r="AH146" s="12"/>
      <c r="AI146" s="12"/>
      <c r="AJ146" s="11"/>
    </row>
    <row r="147" spans="4:36" s="5" customFormat="1">
      <c r="D147" s="10"/>
      <c r="AE147" s="12"/>
      <c r="AF147" s="12"/>
      <c r="AG147" s="12"/>
      <c r="AH147" s="12"/>
      <c r="AI147" s="12"/>
      <c r="AJ147" s="11"/>
    </row>
    <row r="148" spans="4:36" s="5" customFormat="1">
      <c r="D148" s="10"/>
      <c r="AE148" s="12"/>
      <c r="AF148" s="12"/>
      <c r="AG148" s="12"/>
      <c r="AH148" s="12"/>
      <c r="AI148" s="12"/>
      <c r="AJ148" s="11"/>
    </row>
    <row r="149" spans="4:36" s="5" customFormat="1">
      <c r="D149" s="10"/>
      <c r="AE149" s="12"/>
      <c r="AF149" s="12"/>
      <c r="AG149" s="12"/>
      <c r="AH149" s="12"/>
      <c r="AI149" s="12"/>
      <c r="AJ149" s="11"/>
    </row>
    <row r="150" spans="4:36" s="5" customFormat="1">
      <c r="D150" s="10"/>
      <c r="AE150" s="12"/>
      <c r="AF150" s="12"/>
      <c r="AG150" s="12"/>
      <c r="AH150" s="12"/>
      <c r="AI150" s="12"/>
      <c r="AJ150" s="11"/>
    </row>
    <row r="151" spans="4:36" s="5" customFormat="1">
      <c r="D151" s="10"/>
      <c r="AE151" s="12"/>
      <c r="AF151" s="12"/>
      <c r="AG151" s="12"/>
      <c r="AH151" s="12"/>
      <c r="AI151" s="12"/>
      <c r="AJ151" s="11"/>
    </row>
    <row r="152" spans="4:36" s="5" customFormat="1">
      <c r="D152" s="10"/>
      <c r="AE152" s="12"/>
      <c r="AF152" s="12"/>
      <c r="AG152" s="12"/>
      <c r="AH152" s="12"/>
      <c r="AI152" s="12"/>
      <c r="AJ152" s="11"/>
    </row>
    <row r="153" spans="4:36" s="5" customFormat="1">
      <c r="D153" s="10"/>
      <c r="AE153" s="12"/>
      <c r="AF153" s="12"/>
      <c r="AG153" s="12"/>
      <c r="AH153" s="12"/>
      <c r="AI153" s="12"/>
      <c r="AJ153" s="11"/>
    </row>
    <row r="154" spans="4:36" s="5" customFormat="1">
      <c r="D154" s="10"/>
      <c r="AE154" s="12"/>
      <c r="AF154" s="12"/>
      <c r="AG154" s="12"/>
      <c r="AH154" s="12"/>
      <c r="AI154" s="12"/>
      <c r="AJ154" s="11"/>
    </row>
    <row r="155" spans="4:36" s="5" customFormat="1">
      <c r="D155" s="10"/>
      <c r="AE155" s="12"/>
      <c r="AF155" s="12"/>
      <c r="AG155" s="12"/>
      <c r="AH155" s="12"/>
      <c r="AI155" s="12"/>
      <c r="AJ155" s="11"/>
    </row>
    <row r="156" spans="4:36" s="5" customFormat="1">
      <c r="D156" s="10"/>
      <c r="AE156" s="12"/>
      <c r="AF156" s="12"/>
      <c r="AG156" s="12"/>
      <c r="AH156" s="12"/>
      <c r="AI156" s="12"/>
      <c r="AJ156" s="11"/>
    </row>
    <row r="157" spans="4:36" s="5" customFormat="1">
      <c r="D157" s="10"/>
      <c r="AE157" s="12"/>
      <c r="AF157" s="12"/>
      <c r="AG157" s="12"/>
      <c r="AH157" s="12"/>
      <c r="AI157" s="12"/>
      <c r="AJ157" s="11"/>
    </row>
    <row r="158" spans="4:36" s="5" customFormat="1">
      <c r="D158" s="10"/>
      <c r="AE158" s="12"/>
      <c r="AF158" s="12"/>
      <c r="AG158" s="12"/>
      <c r="AH158" s="12"/>
      <c r="AI158" s="12"/>
      <c r="AJ158" s="11"/>
    </row>
    <row r="159" spans="4:36" s="5" customFormat="1">
      <c r="D159" s="10"/>
      <c r="AE159" s="12"/>
      <c r="AF159" s="12"/>
      <c r="AG159" s="12"/>
      <c r="AH159" s="12"/>
      <c r="AI159" s="12"/>
      <c r="AJ159" s="11"/>
    </row>
    <row r="160" spans="4:36" s="5" customFormat="1">
      <c r="D160" s="10"/>
      <c r="AE160" s="12"/>
      <c r="AF160" s="12"/>
      <c r="AG160" s="12"/>
      <c r="AH160" s="12"/>
      <c r="AI160" s="12"/>
      <c r="AJ160" s="11"/>
    </row>
    <row r="161" spans="4:36" s="5" customFormat="1">
      <c r="D161" s="10"/>
      <c r="AE161" s="12"/>
      <c r="AF161" s="12"/>
      <c r="AG161" s="12"/>
      <c r="AH161" s="12"/>
      <c r="AI161" s="12"/>
      <c r="AJ161" s="11"/>
    </row>
    <row r="162" spans="4:36" s="5" customFormat="1">
      <c r="D162" s="10"/>
      <c r="AE162" s="12"/>
      <c r="AF162" s="12"/>
      <c r="AG162" s="12"/>
      <c r="AH162" s="12"/>
      <c r="AI162" s="12"/>
      <c r="AJ162" s="11"/>
    </row>
    <row r="163" spans="4:36" s="5" customFormat="1">
      <c r="D163" s="10"/>
      <c r="AE163" s="12"/>
      <c r="AF163" s="12"/>
      <c r="AG163" s="12"/>
      <c r="AH163" s="12"/>
      <c r="AI163" s="12"/>
      <c r="AJ163" s="11"/>
    </row>
    <row r="164" spans="4:36" s="5" customFormat="1">
      <c r="D164" s="10"/>
      <c r="AE164" s="12"/>
      <c r="AF164" s="12"/>
      <c r="AG164" s="12"/>
      <c r="AH164" s="12"/>
      <c r="AI164" s="12"/>
      <c r="AJ164" s="11"/>
    </row>
    <row r="165" spans="4:36" s="5" customFormat="1">
      <c r="D165" s="10"/>
      <c r="AE165" s="12"/>
      <c r="AF165" s="12"/>
      <c r="AG165" s="12"/>
      <c r="AH165" s="12"/>
      <c r="AI165" s="12"/>
      <c r="AJ165" s="11"/>
    </row>
    <row r="166" spans="4:36" s="5" customFormat="1">
      <c r="D166" s="10"/>
      <c r="AE166" s="12"/>
      <c r="AF166" s="12"/>
      <c r="AG166" s="12"/>
      <c r="AH166" s="12"/>
      <c r="AI166" s="12"/>
      <c r="AJ166" s="11"/>
    </row>
    <row r="167" spans="4:36" s="5" customFormat="1">
      <c r="D167" s="10"/>
      <c r="AE167" s="12"/>
      <c r="AF167" s="12"/>
      <c r="AG167" s="12"/>
      <c r="AH167" s="12"/>
      <c r="AI167" s="12"/>
      <c r="AJ167" s="11"/>
    </row>
    <row r="168" spans="4:36" s="5" customFormat="1">
      <c r="D168" s="10"/>
      <c r="AE168" s="12"/>
      <c r="AF168" s="12"/>
      <c r="AG168" s="12"/>
      <c r="AH168" s="12"/>
      <c r="AI168" s="12"/>
      <c r="AJ168" s="11"/>
    </row>
    <row r="169" spans="4:36" s="5" customFormat="1">
      <c r="D169" s="10"/>
      <c r="AE169" s="12"/>
      <c r="AF169" s="12"/>
      <c r="AG169" s="12"/>
      <c r="AH169" s="12"/>
      <c r="AI169" s="12"/>
      <c r="AJ169" s="11"/>
    </row>
    <row r="170" spans="4:36" s="5" customFormat="1">
      <c r="D170" s="10"/>
      <c r="AE170" s="12"/>
      <c r="AF170" s="12"/>
      <c r="AG170" s="12"/>
      <c r="AH170" s="12"/>
      <c r="AI170" s="12"/>
      <c r="AJ170" s="11"/>
    </row>
    <row r="171" spans="4:36" s="5" customFormat="1">
      <c r="D171" s="10"/>
      <c r="AE171" s="12"/>
      <c r="AF171" s="12"/>
      <c r="AG171" s="12"/>
      <c r="AH171" s="12"/>
      <c r="AI171" s="12"/>
      <c r="AJ171" s="11"/>
    </row>
    <row r="172" spans="4:36" s="5" customFormat="1">
      <c r="D172" s="10"/>
      <c r="AE172" s="12"/>
      <c r="AF172" s="12"/>
      <c r="AG172" s="12"/>
      <c r="AH172" s="12"/>
      <c r="AI172" s="12"/>
      <c r="AJ172" s="11"/>
    </row>
    <row r="173" spans="4:36" s="5" customFormat="1">
      <c r="D173" s="10"/>
      <c r="AE173" s="12"/>
      <c r="AF173" s="12"/>
      <c r="AG173" s="12"/>
      <c r="AH173" s="12"/>
      <c r="AI173" s="12"/>
      <c r="AJ173" s="11"/>
    </row>
    <row r="174" spans="4:36" s="5" customFormat="1">
      <c r="D174" s="10"/>
      <c r="AE174" s="12"/>
      <c r="AF174" s="12"/>
      <c r="AG174" s="12"/>
      <c r="AH174" s="12"/>
      <c r="AI174" s="12"/>
      <c r="AJ174" s="11"/>
    </row>
    <row r="175" spans="4:36" s="5" customFormat="1">
      <c r="D175" s="10"/>
      <c r="AE175" s="12"/>
      <c r="AF175" s="12"/>
      <c r="AG175" s="12"/>
      <c r="AH175" s="12"/>
      <c r="AI175" s="12"/>
      <c r="AJ175" s="11"/>
    </row>
    <row r="176" spans="4:36" s="5" customFormat="1">
      <c r="D176" s="10"/>
      <c r="AE176" s="12"/>
      <c r="AF176" s="12"/>
      <c r="AG176" s="12"/>
      <c r="AH176" s="12"/>
      <c r="AI176" s="12"/>
      <c r="AJ176" s="11"/>
    </row>
    <row r="177" spans="4:36" s="5" customFormat="1">
      <c r="D177" s="10"/>
      <c r="AE177" s="12"/>
      <c r="AF177" s="12"/>
      <c r="AG177" s="12"/>
      <c r="AH177" s="12"/>
      <c r="AI177" s="12"/>
      <c r="AJ177" s="11"/>
    </row>
    <row r="178" spans="4:36" s="5" customFormat="1">
      <c r="D178" s="10"/>
      <c r="AE178" s="12"/>
      <c r="AF178" s="12"/>
      <c r="AG178" s="12"/>
      <c r="AH178" s="12"/>
      <c r="AI178" s="12"/>
      <c r="AJ178" s="11"/>
    </row>
    <row r="179" spans="4:36" s="5" customFormat="1">
      <c r="D179" s="10"/>
      <c r="AE179" s="12"/>
      <c r="AF179" s="12"/>
      <c r="AG179" s="12"/>
      <c r="AH179" s="12"/>
      <c r="AI179" s="12"/>
      <c r="AJ179" s="11"/>
    </row>
    <row r="180" spans="4:36" s="5" customFormat="1">
      <c r="D180" s="10"/>
      <c r="AE180" s="12"/>
      <c r="AF180" s="12"/>
      <c r="AG180" s="12"/>
      <c r="AH180" s="12"/>
      <c r="AI180" s="12"/>
      <c r="AJ180" s="11"/>
    </row>
    <row r="181" spans="4:36" s="5" customFormat="1">
      <c r="D181" s="10"/>
      <c r="AE181" s="12"/>
      <c r="AF181" s="12"/>
      <c r="AG181" s="12"/>
      <c r="AH181" s="12"/>
      <c r="AI181" s="12"/>
      <c r="AJ181" s="11"/>
    </row>
    <row r="182" spans="4:36" s="5" customFormat="1">
      <c r="D182" s="10"/>
      <c r="AE182" s="12"/>
      <c r="AF182" s="12"/>
      <c r="AG182" s="12"/>
      <c r="AH182" s="12"/>
      <c r="AI182" s="12"/>
      <c r="AJ182" s="11"/>
    </row>
    <row r="183" spans="4:36" s="5" customFormat="1">
      <c r="D183" s="10"/>
      <c r="AE183" s="12"/>
      <c r="AF183" s="12"/>
      <c r="AG183" s="12"/>
      <c r="AH183" s="12"/>
      <c r="AI183" s="12"/>
      <c r="AJ183" s="11"/>
    </row>
    <row r="184" spans="4:36" s="5" customFormat="1">
      <c r="D184" s="10"/>
      <c r="AE184" s="12"/>
      <c r="AF184" s="12"/>
      <c r="AG184" s="12"/>
      <c r="AH184" s="12"/>
      <c r="AI184" s="12"/>
      <c r="AJ184" s="11"/>
    </row>
    <row r="185" spans="4:36" s="5" customFormat="1">
      <c r="D185" s="10"/>
      <c r="AE185" s="12"/>
      <c r="AF185" s="12"/>
      <c r="AG185" s="12"/>
      <c r="AH185" s="12"/>
      <c r="AI185" s="12"/>
      <c r="AJ185" s="11"/>
    </row>
    <row r="186" spans="4:36" s="5" customFormat="1">
      <c r="D186" s="10"/>
      <c r="AE186" s="12"/>
      <c r="AF186" s="12"/>
      <c r="AG186" s="12"/>
      <c r="AH186" s="12"/>
      <c r="AI186" s="12"/>
      <c r="AJ186" s="11"/>
    </row>
    <row r="187" spans="4:36" s="5" customFormat="1">
      <c r="D187" s="10"/>
      <c r="AE187" s="12"/>
      <c r="AF187" s="12"/>
      <c r="AG187" s="12"/>
      <c r="AH187" s="12"/>
      <c r="AI187" s="12"/>
      <c r="AJ187" s="11"/>
    </row>
    <row r="188" spans="4:36" s="5" customFormat="1">
      <c r="D188" s="10"/>
      <c r="AE188" s="12"/>
      <c r="AF188" s="12"/>
      <c r="AG188" s="12"/>
      <c r="AH188" s="12"/>
      <c r="AI188" s="12"/>
      <c r="AJ188" s="11"/>
    </row>
    <row r="189" spans="4:36" s="5" customFormat="1">
      <c r="D189" s="10"/>
      <c r="AE189" s="12"/>
      <c r="AF189" s="12"/>
      <c r="AG189" s="12"/>
      <c r="AH189" s="12"/>
      <c r="AI189" s="12"/>
      <c r="AJ189" s="11"/>
    </row>
    <row r="190" spans="4:36" s="5" customFormat="1">
      <c r="D190" s="10"/>
      <c r="AE190" s="12"/>
      <c r="AF190" s="12"/>
      <c r="AG190" s="12"/>
      <c r="AH190" s="12"/>
      <c r="AI190" s="12"/>
      <c r="AJ190" s="11"/>
    </row>
    <row r="191" spans="4:36" s="5" customFormat="1">
      <c r="D191" s="10"/>
      <c r="AE191" s="12"/>
      <c r="AF191" s="12"/>
      <c r="AG191" s="12"/>
      <c r="AH191" s="12"/>
      <c r="AI191" s="12"/>
      <c r="AJ191" s="11"/>
    </row>
    <row r="192" spans="4:36" s="5" customFormat="1">
      <c r="D192" s="10"/>
      <c r="AE192" s="12"/>
      <c r="AF192" s="12"/>
      <c r="AG192" s="12"/>
      <c r="AH192" s="12"/>
      <c r="AI192" s="12"/>
      <c r="AJ192" s="11"/>
    </row>
    <row r="193" spans="4:36" s="5" customFormat="1">
      <c r="D193" s="10"/>
      <c r="AE193" s="12"/>
      <c r="AF193" s="12"/>
      <c r="AG193" s="12"/>
      <c r="AH193" s="12"/>
      <c r="AI193" s="12"/>
      <c r="AJ193" s="11"/>
    </row>
    <row r="194" spans="4:36" s="5" customFormat="1">
      <c r="D194" s="10"/>
      <c r="AE194" s="12"/>
      <c r="AF194" s="12"/>
      <c r="AG194" s="12"/>
      <c r="AH194" s="12"/>
      <c r="AI194" s="12"/>
      <c r="AJ194" s="11"/>
    </row>
    <row r="195" spans="4:36" s="5" customFormat="1">
      <c r="D195" s="10"/>
      <c r="AE195" s="12"/>
      <c r="AF195" s="12"/>
      <c r="AG195" s="12"/>
      <c r="AH195" s="12"/>
      <c r="AI195" s="12"/>
      <c r="AJ195" s="11"/>
    </row>
    <row r="196" spans="4:36" s="5" customFormat="1">
      <c r="D196" s="10"/>
      <c r="AE196" s="12"/>
      <c r="AF196" s="12"/>
      <c r="AG196" s="12"/>
      <c r="AH196" s="12"/>
      <c r="AI196" s="12"/>
      <c r="AJ196" s="11"/>
    </row>
    <row r="197" spans="4:36" s="5" customFormat="1">
      <c r="D197" s="10"/>
      <c r="AE197" s="12"/>
      <c r="AF197" s="12"/>
      <c r="AG197" s="12"/>
      <c r="AH197" s="12"/>
      <c r="AI197" s="12"/>
      <c r="AJ197" s="11"/>
    </row>
    <row r="198" spans="4:36" s="5" customFormat="1">
      <c r="D198" s="10"/>
      <c r="AE198" s="12"/>
      <c r="AF198" s="12"/>
      <c r="AG198" s="12"/>
      <c r="AH198" s="12"/>
      <c r="AI198" s="12"/>
      <c r="AJ198" s="11"/>
    </row>
    <row r="199" spans="4:36" s="5" customFormat="1">
      <c r="D199" s="10"/>
      <c r="AE199" s="12"/>
      <c r="AF199" s="12"/>
      <c r="AG199" s="12"/>
      <c r="AH199" s="12"/>
      <c r="AI199" s="12"/>
      <c r="AJ199" s="11"/>
    </row>
    <row r="200" spans="4:36" s="5" customFormat="1">
      <c r="D200" s="10"/>
      <c r="AE200" s="12"/>
      <c r="AF200" s="12"/>
      <c r="AG200" s="12"/>
      <c r="AH200" s="12"/>
      <c r="AI200" s="12"/>
      <c r="AJ200" s="11"/>
    </row>
    <row r="201" spans="4:36" s="5" customFormat="1">
      <c r="D201" s="10"/>
      <c r="AE201" s="12"/>
      <c r="AF201" s="12"/>
      <c r="AG201" s="12"/>
      <c r="AH201" s="12"/>
      <c r="AI201" s="12"/>
      <c r="AJ201" s="11"/>
    </row>
    <row r="202" spans="4:36" s="5" customFormat="1">
      <c r="D202" s="10"/>
      <c r="AE202" s="12"/>
      <c r="AF202" s="12"/>
      <c r="AG202" s="12"/>
      <c r="AH202" s="12"/>
      <c r="AI202" s="12"/>
      <c r="AJ202" s="11"/>
    </row>
    <row r="203" spans="4:36" s="5" customFormat="1">
      <c r="D203" s="10"/>
      <c r="AE203" s="12"/>
      <c r="AF203" s="12"/>
      <c r="AG203" s="12"/>
      <c r="AH203" s="12"/>
      <c r="AI203" s="12"/>
      <c r="AJ203" s="11"/>
    </row>
    <row r="204" spans="4:36" s="5" customFormat="1">
      <c r="D204" s="10"/>
      <c r="AE204" s="12"/>
      <c r="AF204" s="12"/>
      <c r="AG204" s="12"/>
      <c r="AH204" s="12"/>
      <c r="AI204" s="12"/>
      <c r="AJ204" s="11"/>
    </row>
    <row r="205" spans="4:36" s="5" customFormat="1">
      <c r="D205" s="10"/>
      <c r="AE205" s="12"/>
      <c r="AF205" s="12"/>
      <c r="AG205" s="12"/>
      <c r="AH205" s="12"/>
      <c r="AI205" s="12"/>
      <c r="AJ205" s="11"/>
    </row>
    <row r="206" spans="4:36" s="5" customFormat="1">
      <c r="D206" s="10"/>
      <c r="AE206" s="12"/>
      <c r="AF206" s="12"/>
      <c r="AG206" s="12"/>
      <c r="AH206" s="12"/>
      <c r="AI206" s="12"/>
      <c r="AJ206" s="11"/>
    </row>
    <row r="207" spans="4:36" s="5" customFormat="1">
      <c r="D207" s="10"/>
      <c r="AE207" s="12"/>
      <c r="AF207" s="12"/>
      <c r="AG207" s="12"/>
      <c r="AH207" s="12"/>
      <c r="AI207" s="12"/>
      <c r="AJ207" s="11"/>
    </row>
    <row r="208" spans="4:36" s="5" customFormat="1">
      <c r="D208" s="10"/>
      <c r="AE208" s="12"/>
      <c r="AF208" s="12"/>
      <c r="AG208" s="12"/>
      <c r="AH208" s="12"/>
      <c r="AI208" s="12"/>
      <c r="AJ208" s="11"/>
    </row>
    <row r="209" spans="4:37" s="5" customFormat="1">
      <c r="D209" s="10"/>
      <c r="AE209" s="12"/>
      <c r="AF209" s="12"/>
      <c r="AG209" s="12"/>
      <c r="AH209" s="12"/>
      <c r="AI209" s="12"/>
      <c r="AJ209" s="11"/>
    </row>
    <row r="210" spans="4:37" s="5" customFormat="1">
      <c r="D210" s="10"/>
      <c r="AE210" s="12"/>
      <c r="AF210" s="12"/>
      <c r="AG210" s="12"/>
      <c r="AH210" s="12"/>
      <c r="AI210" s="12"/>
      <c r="AJ210" s="11"/>
    </row>
    <row r="211" spans="4:37" s="5" customFormat="1">
      <c r="D211" s="10"/>
      <c r="AE211" s="12"/>
      <c r="AF211" s="12"/>
      <c r="AG211" s="12"/>
      <c r="AH211" s="12"/>
      <c r="AI211" s="12"/>
      <c r="AJ211" s="11"/>
    </row>
    <row r="212" spans="4:37" s="5" customFormat="1">
      <c r="D212" s="10"/>
      <c r="AE212" s="12"/>
      <c r="AF212" s="12"/>
      <c r="AG212" s="12"/>
      <c r="AH212" s="12"/>
      <c r="AI212" s="12"/>
      <c r="AJ212" s="11"/>
    </row>
    <row r="213" spans="4:37" s="5" customFormat="1">
      <c r="D213" s="10"/>
      <c r="AE213" s="12"/>
      <c r="AF213" s="12"/>
      <c r="AG213" s="12"/>
      <c r="AH213" s="12"/>
      <c r="AI213" s="12"/>
      <c r="AJ213" s="11"/>
    </row>
    <row r="214" spans="4:37" s="5" customFormat="1">
      <c r="D214" s="10"/>
      <c r="AE214" s="12"/>
      <c r="AF214" s="12"/>
      <c r="AG214" s="12"/>
      <c r="AH214" s="12"/>
      <c r="AI214" s="12"/>
      <c r="AJ214" s="11"/>
    </row>
    <row r="215" spans="4:37" s="5" customFormat="1">
      <c r="D215" s="10"/>
      <c r="AE215" s="12"/>
      <c r="AF215" s="12"/>
      <c r="AG215" s="12"/>
      <c r="AH215" s="12"/>
      <c r="AI215" s="12"/>
      <c r="AJ215" s="11"/>
    </row>
    <row r="216" spans="4:37" s="5" customFormat="1">
      <c r="D216" s="10"/>
      <c r="AE216" s="12"/>
      <c r="AF216" s="12"/>
      <c r="AG216" s="12"/>
      <c r="AH216" s="12"/>
      <c r="AI216" s="12"/>
      <c r="AJ216" s="11"/>
    </row>
    <row r="217" spans="4:37" s="5" customFormat="1">
      <c r="D217" s="10"/>
      <c r="AE217" s="12"/>
      <c r="AF217" s="12"/>
      <c r="AG217" s="12"/>
      <c r="AH217" s="12"/>
      <c r="AI217" s="12"/>
      <c r="AJ217" s="11"/>
    </row>
    <row r="218" spans="4:37" s="5" customFormat="1">
      <c r="D218" s="10"/>
      <c r="AE218" s="12"/>
      <c r="AF218" s="12"/>
      <c r="AG218" s="12"/>
      <c r="AH218" s="12"/>
      <c r="AI218" s="12"/>
      <c r="AJ218" s="11"/>
    </row>
    <row r="219" spans="4:37" s="5" customFormat="1">
      <c r="D219" s="10"/>
      <c r="AE219" s="12"/>
      <c r="AF219" s="12"/>
      <c r="AG219" s="12"/>
      <c r="AH219" s="12"/>
      <c r="AI219" s="12"/>
      <c r="AJ219" s="11"/>
    </row>
    <row r="220" spans="4:37" s="5" customFormat="1">
      <c r="D220" s="1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 s="14"/>
      <c r="AF220" s="14"/>
      <c r="AG220" s="14"/>
      <c r="AH220" s="14"/>
      <c r="AI220" s="14"/>
      <c r="AJ220" s="32"/>
      <c r="AK220"/>
    </row>
    <row r="221" spans="4:37" s="5" customFormat="1">
      <c r="D221" s="10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 s="14"/>
      <c r="AF221" s="14"/>
      <c r="AG221" s="14"/>
      <c r="AH221" s="14"/>
      <c r="AI221" s="14"/>
      <c r="AJ221" s="32"/>
      <c r="AK221"/>
    </row>
    <row r="222" spans="4:37" s="5" customFormat="1">
      <c r="D222" s="10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 s="14"/>
      <c r="AF222" s="14"/>
      <c r="AG222" s="14"/>
      <c r="AH222" s="14"/>
      <c r="AI222" s="14"/>
      <c r="AJ222" s="32"/>
      <c r="AK222"/>
    </row>
    <row r="223" spans="4:37" s="5" customFormat="1">
      <c r="D223" s="10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 s="14"/>
      <c r="AF223" s="14"/>
      <c r="AG223" s="14"/>
      <c r="AH223" s="14"/>
      <c r="AI223" s="14"/>
      <c r="AJ223" s="32"/>
      <c r="AK223"/>
    </row>
    <row r="224" spans="4:37" s="5" customFormat="1">
      <c r="D224" s="10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 s="14"/>
      <c r="AF224" s="14"/>
      <c r="AG224" s="14"/>
      <c r="AH224" s="14"/>
      <c r="AI224" s="14"/>
      <c r="AJ224" s="32"/>
      <c r="AK224"/>
    </row>
    <row r="225" spans="4:37" s="5" customFormat="1">
      <c r="D225" s="10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 s="14"/>
      <c r="AF225" s="14"/>
      <c r="AG225" s="14"/>
      <c r="AH225" s="14"/>
      <c r="AI225" s="14"/>
      <c r="AJ225" s="32"/>
      <c r="AK225"/>
    </row>
    <row r="226" spans="4:37" s="5" customFormat="1">
      <c r="D226" s="10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 s="14"/>
      <c r="AF226" s="14"/>
      <c r="AG226" s="14"/>
      <c r="AH226" s="14"/>
      <c r="AI226" s="14"/>
      <c r="AJ226" s="32"/>
      <c r="AK226"/>
    </row>
    <row r="227" spans="4:37" s="5" customFormat="1">
      <c r="D227" s="10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 s="14"/>
      <c r="AF227" s="14"/>
      <c r="AG227" s="14"/>
      <c r="AH227" s="14"/>
      <c r="AI227" s="14"/>
      <c r="AJ227" s="32"/>
      <c r="AK227"/>
    </row>
    <row r="228" spans="4:37" s="5" customFormat="1">
      <c r="D228" s="10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 s="14"/>
      <c r="AF228" s="14"/>
      <c r="AG228" s="14"/>
      <c r="AH228" s="14"/>
      <c r="AI228" s="14"/>
      <c r="AJ228" s="32"/>
      <c r="AK228"/>
    </row>
    <row r="229" spans="4:37" s="5" customFormat="1">
      <c r="D229" s="10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 s="14"/>
      <c r="AF229" s="14"/>
      <c r="AG229" s="14"/>
      <c r="AH229" s="14"/>
      <c r="AI229" s="14"/>
      <c r="AJ229" s="32"/>
      <c r="AK229"/>
    </row>
    <row r="230" spans="4:37" s="5" customFormat="1">
      <c r="D230" s="1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 s="14"/>
      <c r="AF230" s="14"/>
      <c r="AG230" s="14"/>
      <c r="AH230" s="14"/>
      <c r="AI230" s="14"/>
      <c r="AJ230" s="32"/>
      <c r="AK230"/>
    </row>
    <row r="231" spans="4:37" s="5" customFormat="1">
      <c r="D231" s="10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 s="14"/>
      <c r="AF231" s="14"/>
      <c r="AG231" s="14"/>
      <c r="AH231" s="14"/>
      <c r="AI231" s="14"/>
      <c r="AJ231" s="32"/>
      <c r="AK231"/>
    </row>
  </sheetData>
  <mergeCells count="29">
    <mergeCell ref="A39:C39"/>
    <mergeCell ref="A45:C45"/>
    <mergeCell ref="A13:C14"/>
    <mergeCell ref="A37:C37"/>
    <mergeCell ref="A43:C43"/>
    <mergeCell ref="A41:C41"/>
    <mergeCell ref="A32:C32"/>
    <mergeCell ref="A35:C35"/>
    <mergeCell ref="A30:C30"/>
    <mergeCell ref="A20:C20"/>
    <mergeCell ref="A22:C22"/>
    <mergeCell ref="A24:C24"/>
    <mergeCell ref="A16:C16"/>
    <mergeCell ref="A10:AL11"/>
    <mergeCell ref="A18:C18"/>
    <mergeCell ref="AL13:AL14"/>
    <mergeCell ref="AK13:AK14"/>
    <mergeCell ref="A5:AL5"/>
    <mergeCell ref="A7:AL7"/>
    <mergeCell ref="A6:AL6"/>
    <mergeCell ref="A9:AL9"/>
    <mergeCell ref="A8:AL8"/>
    <mergeCell ref="K16:L45"/>
    <mergeCell ref="R16:S45"/>
    <mergeCell ref="Y16:Z45"/>
    <mergeCell ref="AF16:AG45"/>
    <mergeCell ref="P16:P45"/>
    <mergeCell ref="A28:C28"/>
    <mergeCell ref="A26:C26"/>
  </mergeCells>
  <pageMargins left="6.0833333333333336E-2" right="4.5624999999999999E-2" top="0.22812499999999999" bottom="0" header="0" footer="0"/>
  <pageSetup paperSize="9" scale="70" orientation="landscape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CONSULTAS </vt:lpstr>
      <vt:lpstr>EXAMES</vt:lpstr>
      <vt:lpstr>'CONSULTAS '!Area_de_impressao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silviaisabel marques</dc:creator>
  <cp:lastModifiedBy>Adriana Bezerra</cp:lastModifiedBy>
  <cp:lastPrinted>2017-11-21T20:24:09Z</cp:lastPrinted>
  <dcterms:created xsi:type="dcterms:W3CDTF">2016-07-14T11:43:49Z</dcterms:created>
  <dcterms:modified xsi:type="dcterms:W3CDTF">2017-11-21T20:24:15Z</dcterms:modified>
</cp:coreProperties>
</file>